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fb50eb4b0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6ad948bb8f8747e2"/>
    <x:sheet xmlns:r="http://schemas.openxmlformats.org/officeDocument/2006/relationships" name="Assumptions" sheetId="2" r:id="R46681cc369fb4edd"/>
    <x:sheet xmlns:r="http://schemas.openxmlformats.org/officeDocument/2006/relationships" name="Monthly Model" sheetId="3" r:id="Raaf461236e9e411e"/>
    <x:sheet xmlns:r="http://schemas.openxmlformats.org/officeDocument/2006/relationships" name="Investor Return" sheetId="4" r:id="R534e941441c043c4"/>
    <x:sheet xmlns:r="http://schemas.openxmlformats.org/officeDocument/2006/relationships" name="Unit Economics" sheetId="5" r:id="R86d34e14153146e7"/>
    <x:sheet xmlns:r="http://schemas.openxmlformats.org/officeDocument/2006/relationships" name="Deal Funnel Tracker" sheetId="6" r:id="R158a2c4b4b0e4bc8"/>
    <x:sheet xmlns:r="http://schemas.openxmlformats.org/officeDocument/2006/relationships" name="Vehicle Profit Tracker" sheetId="7" r:id="R5f7e3aebd49646d6"/>
    <x:sheet xmlns:r="http://schemas.openxmlformats.org/officeDocument/2006/relationships" name="Sources &amp; Notes" sheetId="8" r:id="Recebdfc6a13d42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$#,##0;[Red]($#,##0);-"/>
    <x:numFmt numFmtId="201" formatCode="0.0%;[Red](0.0%);-"/>
    <x:numFmt numFmtId="202" formatCode="#,##0;[Red](#,##0);-"/>
    <x:numFmt numFmtId="203" formatCode="0 &quot;days&quot;;[Red](0 &quot;days&quot;);-"/>
    <x:numFmt numFmtId="204" formatCode="mm/dd/yyyy"/>
    <x:numFmt numFmtId="205" formatCode="0.0%"/>
  </x:numFmts>
  <x:fonts count="10">
    <x:font>
      <x:sz val="11"/>
      <x:name val="Carlito"/>
    </x:font>
    <x:font>
      <x:b/>
      <x:sz val="11"/>
      <x:color rgb="FFFFFFFF"/>
      <x:name val="Carlito"/>
    </x:font>
    <x:font>
      <x:b/>
      <x:sz val="18"/>
      <x:color rgb="FF0B2340"/>
      <x:name val="Carlito"/>
    </x:font>
    <x:font>
      <x:b/>
      <x:sz val="11"/>
      <x:color rgb="FF0000FF"/>
      <x:name val="Carlito"/>
    </x:font>
    <x:font>
      <x:b/>
      <x:sz val="12"/>
      <x:color rgb="FFFFFFFF"/>
      <x:name val="Carlito"/>
    </x:font>
    <x:font>
      <x:sz val="11"/>
      <x:color rgb="FF000000"/>
      <x:name val="Carlito"/>
    </x:font>
    <x:font>
      <x:b/>
      <x:sz val="11"/>
      <x:color rgb="FF000000"/>
      <x:name val="Carlito"/>
    </x:font>
    <x:font>
      <x:b/>
      <x:sz val="11"/>
      <x:color rgb="FF6B7280"/>
      <x:name val="Carlito"/>
    </x:font>
    <x:font>
      <x:b/>
      <x:sz val="12"/>
      <x:color rgb="FF000000"/>
      <x:name val="Carlito"/>
    </x:font>
    <x:font>
      <x:sz val="11"/>
      <x:color rgb="FF0000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2340"/>
      </x:patternFill>
    </x:fill>
    <x:fill>
      <x:patternFill patternType="solid">
        <x:fgColor rgb="FFFFF2CC"/>
      </x:patternFill>
    </x:fill>
    <x:fill>
      <x:patternFill patternType="solid">
        <x:fgColor rgb="FFF4F6F8"/>
      </x:patternFill>
    </x:fill>
    <x:fill>
      <x:patternFill patternType="solid">
        <x:fgColor rgb="FF0B2340"/>
      </x:patternFill>
    </x:fill>
    <x:fill>
      <x:patternFill patternType="solid">
        <x:fgColor rgb="FFF4F6F8"/>
      </x:patternFill>
    </x:fill>
  </x:fills>
  <x:borders count="2">
    <x:border/>
    <x:border/>
  </x:borders>
  <x:cellStyleXfs count="1">
    <x:xf numFmtId="0" fontId="0" fillId="0" borderId="0"/>
  </x:cellStyleXfs>
  <x:cellXfs count="15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200" fontId="3" fillId="3" borderId="0" xfId="0" applyNumberFormat="1" applyFont="1" applyFill="1" applyBorder="1" applyAlignment="1">
      <x:alignment wrapText="1"/>
    </x:xf>
    <x:xf numFmtId="200" fontId="3" fillId="3" borderId="1" xfId="0" applyNumberFormat="1" applyFont="1" applyFill="1" applyBorder="1" applyAlignment="1">
      <x:alignment wrapText="1"/>
    </x:xf>
    <x:xf numFmtId="201" fontId="3" fillId="3" borderId="0" xfId="0" applyNumberFormat="1" applyFont="1" applyFill="1" applyBorder="1" applyAlignment="1">
      <x:alignment wrapText="1"/>
    </x:xf>
    <x:xf numFmtId="201" fontId="3" fillId="3" borderId="1" xfId="0" applyNumberFormat="1" applyFont="1" applyFill="1" applyBorder="1" applyAlignment="1">
      <x:alignment wrapText="1"/>
    </x:xf>
    <x:xf numFmtId="202" fontId="3" fillId="3" borderId="0" xfId="0" applyNumberFormat="1" applyFont="1" applyFill="1" applyBorder="1" applyAlignment="1">
      <x:alignment wrapText="1"/>
    </x:xf>
    <x:xf numFmtId="202" fontId="3" fillId="3" borderId="1" xfId="0" applyNumberFormat="1" applyFont="1" applyFill="1" applyBorder="1" applyAlignment="1">
      <x:alignment wrapText="1"/>
    </x:xf>
    <x:xf numFmtId="203" fontId="3" fillId="3" borderId="0" xfId="0" applyNumberFormat="1" applyFont="1" applyFill="1" applyBorder="1" applyAlignment="1">
      <x:alignment wrapText="1"/>
    </x:xf>
    <x:xf numFmtId="203" fontId="3" fillId="3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left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horizontal="right"/>
    </x:xf>
    <x:xf numFmtId="202" fontId="0" fillId="0" borderId="0" xfId="0" applyNumberFormat="1" applyFont="1" applyFill="1" applyBorder="1" applyAlignment="1">
      <x:alignment horizontal="right"/>
    </x:xf>
    <x:xf numFmtId="200" fontId="0" fillId="0" borderId="0" xfId="0" applyNumberFormat="1" applyFont="1" applyFill="1" applyBorder="1" applyAlignment="1">
      <x:alignment horizontal="right"/>
    </x:xf>
    <x:xf numFmtId="0" fontId="0" fillId="0" borderId="1" xfId="0" applyNumberFormat="1" applyFont="1" applyFill="1" applyBorder="1" applyAlignment="1">
      <x:alignment horizontal="right"/>
    </x:xf>
    <x:xf numFmtId="202" fontId="0" fillId="0" borderId="1" xfId="0" applyNumberFormat="1" applyFont="1" applyFill="1" applyBorder="1" applyAlignment="1">
      <x:alignment horizontal="right"/>
    </x:xf>
    <x:xf numFmtId="200" fontId="0" fillId="0" borderId="1" xfId="0" applyNumberFormat="1" applyFont="1" applyFill="1" applyBorder="1" applyAlignment="1">
      <x:alignment horizontal="right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0" fontId="0" fillId="4" borderId="0" xfId="0" applyNumberFormat="1" applyFont="1" applyFill="1" applyBorder="1"/>
    <x:xf numFmtId="202" fontId="0" fillId="4" borderId="0" xfId="0" applyNumberFormat="1" applyFont="1" applyFill="1" applyBorder="1"/>
    <x:xf numFmtId="201" fontId="0" fillId="4" borderId="0" xfId="0" applyNumberFormat="1" applyFont="1" applyFill="1" applyBorder="1"/>
    <x:xf numFmtId="203" fontId="0" fillId="4" borderId="0" xfId="0" applyNumberFormat="1" applyFont="1" applyFill="1" applyBorder="1"/>
    <x:xf numFmtId="200" fontId="8" fillId="4" borderId="0" xfId="0" applyNumberFormat="1" applyFont="1" applyFill="1" applyBorder="1"/>
    <x:xf numFmtId="202" fontId="8" fillId="4" borderId="0" xfId="0" applyNumberFormat="1" applyFont="1" applyFill="1" applyBorder="1"/>
    <x:xf numFmtId="201" fontId="8" fillId="4" borderId="0" xfId="0" applyNumberFormat="1" applyFont="1" applyFill="1" applyBorder="1"/>
    <x:xf numFmtId="203" fontId="8" fillId="4" borderId="0" xfId="0" applyNumberFormat="1" applyFont="1" applyFill="1" applyBorder="1"/>
    <x:xf numFmtId="0" fontId="8" fillId="4" borderId="0" xfId="0" applyNumberFormat="1" applyFont="1" applyFill="1" applyBorder="1"/>
    <x:xf numFmtId="200" fontId="8" fillId="4" borderId="0" xfId="0" applyNumberFormat="1" applyFont="1" applyFill="1" applyBorder="1" applyAlignment="1">
      <x:alignment horizontal="center"/>
    </x:xf>
    <x:xf numFmtId="202" fontId="8" fillId="4" borderId="0" xfId="0" applyNumberFormat="1" applyFont="1" applyFill="1" applyBorder="1" applyAlignment="1">
      <x:alignment horizontal="center"/>
    </x:xf>
    <x:xf numFmtId="201" fontId="8" fillId="4" borderId="0" xfId="0" applyNumberFormat="1" applyFont="1" applyFill="1" applyBorder="1" applyAlignment="1">
      <x:alignment horizontal="center"/>
    </x:xf>
    <x:xf numFmtId="203" fontId="8" fillId="4" borderId="0" xfId="0" applyNumberFormat="1" applyFont="1" applyFill="1" applyBorder="1" applyAlignment="1">
      <x:alignment horizontal="center"/>
    </x:xf>
    <x:xf numFmtId="0" fontId="8" fillId="4" borderId="0" xfId="0" applyNumberFormat="1" applyFont="1" applyFill="1" applyBorder="1" applyAlignment="1">
      <x:alignment horizontal="center"/>
    </x:xf>
    <x:xf numFmtId="200" fontId="0" fillId="4" borderId="1" xfId="0" applyNumberFormat="1" applyFont="1" applyFill="1" applyBorder="1"/>
    <x:xf numFmtId="202" fontId="0" fillId="4" borderId="1" xfId="0" applyNumberFormat="1" applyFont="1" applyFill="1" applyBorder="1"/>
    <x:xf numFmtId="201" fontId="0" fillId="4" borderId="1" xfId="0" applyNumberFormat="1" applyFont="1" applyFill="1" applyBorder="1"/>
    <x:xf numFmtId="203" fontId="0" fillId="4" borderId="1" xfId="0" applyNumberFormat="1" applyFont="1" applyFill="1" applyBorder="1"/>
    <x:xf numFmtId="200" fontId="8" fillId="4" borderId="1" xfId="0" applyNumberFormat="1" applyFont="1" applyFill="1" applyBorder="1"/>
    <x:xf numFmtId="202" fontId="8" fillId="4" borderId="1" xfId="0" applyNumberFormat="1" applyFont="1" applyFill="1" applyBorder="1"/>
    <x:xf numFmtId="201" fontId="8" fillId="4" borderId="1" xfId="0" applyNumberFormat="1" applyFont="1" applyFill="1" applyBorder="1"/>
    <x:xf numFmtId="203" fontId="8" fillId="4" borderId="1" xfId="0" applyNumberFormat="1" applyFont="1" applyFill="1" applyBorder="1"/>
    <x:xf numFmtId="0" fontId="8" fillId="4" borderId="1" xfId="0" applyNumberFormat="1" applyFont="1" applyFill="1" applyBorder="1"/>
    <x:xf numFmtId="200" fontId="8" fillId="4" borderId="1" xfId="0" applyNumberFormat="1" applyFont="1" applyFill="1" applyBorder="1" applyAlignment="1">
      <x:alignment horizontal="center"/>
    </x:xf>
    <x:xf numFmtId="202" fontId="8" fillId="4" borderId="1" xfId="0" applyNumberFormat="1" applyFont="1" applyFill="1" applyBorder="1" applyAlignment="1">
      <x:alignment horizontal="center"/>
    </x:xf>
    <x:xf numFmtId="201" fontId="8" fillId="4" borderId="1" xfId="0" applyNumberFormat="1" applyFont="1" applyFill="1" applyBorder="1" applyAlignment="1">
      <x:alignment horizontal="center"/>
    </x:xf>
    <x:xf numFmtId="203" fontId="8" fillId="4" borderId="1" xfId="0" applyNumberFormat="1" applyFont="1" applyFill="1" applyBorder="1" applyAlignment="1">
      <x:alignment horizontal="center"/>
    </x:xf>
    <x:xf numFmtId="0" fontId="8" fillId="4" borderId="1" xfId="0" applyNumberFormat="1" applyFont="1" applyFill="1" applyBorder="1" applyAlignment="1">
      <x:alignment horizontal="center"/>
    </x:xf>
    <x:xf numFmtId="204" fontId="9" fillId="0" borderId="0" xfId="0" applyNumberFormat="1" applyFont="1" applyFill="1" applyBorder="1"/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204" fontId="9" fillId="0" borderId="1" xfId="0" applyNumberFormat="1" applyFont="1" applyFill="1" applyBorder="1"/>
    <x:xf numFmtId="0" fontId="9" fillId="0" borderId="1" xfId="0" applyNumberFormat="1" applyFont="1" applyFill="1" applyBorder="1"/>
    <x:xf numFmtId="200" fontId="9" fillId="0" borderId="1" xfId="0" applyNumberFormat="1" applyFont="1" applyFill="1" applyBorder="1"/>
    <x:xf numFmtId="203" fontId="5" fillId="0" borderId="0" xfId="0" applyNumberFormat="1" applyFont="1" applyFill="1" applyBorder="1"/>
    <x:xf numFmtId="203" fontId="5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left" wrapText="1"/>
    </x:xf>
    <x:xf numFmtId="200" fontId="8" fillId="4" borderId="0" xfId="0" applyNumberFormat="1" applyFont="1" applyFill="1" applyBorder="1" applyAlignment="1">
      <x:alignment horizontal="center" wrapText="1"/>
    </x:xf>
    <x:xf numFmtId="202" fontId="8" fillId="4" borderId="0" xfId="0" applyNumberFormat="1" applyFont="1" applyFill="1" applyBorder="1" applyAlignment="1">
      <x:alignment horizontal="center" wrapText="1"/>
    </x:xf>
    <x:xf numFmtId="201" fontId="8" fillId="4" borderId="0" xfId="0" applyNumberFormat="1" applyFont="1" applyFill="1" applyBorder="1" applyAlignment="1">
      <x:alignment horizontal="center" wrapText="1"/>
    </x:xf>
    <x:xf numFmtId="203" fontId="8" fillId="4" borderId="0" xfId="0" applyNumberFormat="1" applyFont="1" applyFill="1" applyBorder="1" applyAlignment="1">
      <x:alignment horizontal="center" wrapText="1"/>
    </x:xf>
    <x:xf numFmtId="0" fontId="8" fillId="4" borderId="0" xfId="0" applyNumberFormat="1" applyFont="1" applyFill="1" applyBorder="1" applyAlignment="1">
      <x:alignment horizontal="center" wrapText="1"/>
    </x:xf>
    <x:xf numFmtId="202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left" wrapText="1"/>
    </x:xf>
    <x:xf numFmtId="200" fontId="8" fillId="4" borderId="1" xfId="0" applyNumberFormat="1" applyFont="1" applyFill="1" applyBorder="1" applyAlignment="1">
      <x:alignment horizontal="center" wrapText="1"/>
    </x:xf>
    <x:xf numFmtId="202" fontId="8" fillId="4" borderId="1" xfId="0" applyNumberFormat="1" applyFont="1" applyFill="1" applyBorder="1" applyAlignment="1">
      <x:alignment horizontal="center" wrapText="1"/>
    </x:xf>
    <x:xf numFmtId="201" fontId="8" fillId="4" borderId="1" xfId="0" applyNumberFormat="1" applyFont="1" applyFill="1" applyBorder="1" applyAlignment="1">
      <x:alignment horizontal="center" wrapText="1"/>
    </x:xf>
    <x:xf numFmtId="203" fontId="8" fillId="4" borderId="1" xfId="0" applyNumberFormat="1" applyFont="1" applyFill="1" applyBorder="1" applyAlignment="1">
      <x:alignment horizontal="center" wrapText="1"/>
    </x:xf>
    <x:xf numFmtId="0" fontId="8" fillId="4" borderId="1" xfId="0" applyNumberFormat="1" applyFont="1" applyFill="1" applyBorder="1" applyAlignment="1">
      <x:alignment horizontal="center" wrapText="1"/>
    </x:xf>
    <x:xf numFmtId="202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right" wrapText="1"/>
    </x:xf>
    <x:xf numFmtId="202" fontId="0" fillId="0" borderId="0" xfId="0" applyNumberFormat="1" applyFont="1" applyFill="1" applyBorder="1" applyAlignment="1">
      <x:alignment horizontal="right" wrapText="1"/>
    </x:xf>
    <x:xf numFmtId="200" fontId="0" fillId="0" borderId="0" xfId="0" applyNumberFormat="1" applyFont="1" applyFill="1" applyBorder="1" applyAlignment="1">
      <x:alignment horizontal="right" wrapText="1"/>
    </x:xf>
    <x:xf numFmtId="0" fontId="6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horizontal="right" wrapText="1"/>
    </x:xf>
    <x:xf numFmtId="202" fontId="0" fillId="0" borderId="1" xfId="0" applyNumberFormat="1" applyFont="1" applyFill="1" applyBorder="1" applyAlignment="1">
      <x:alignment horizontal="right" wrapText="1"/>
    </x:xf>
    <x:xf numFmtId="200" fontId="0" fillId="0" borderId="1" xfId="0" applyNumberFormat="1" applyFont="1" applyFill="1" applyBorder="1" applyAlignment="1">
      <x:alignment horizontal="right" wrapText="1"/>
    </x:xf>
    <x:xf numFmtId="204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200" fontId="9" fillId="0" borderId="0" xfId="0" applyNumberFormat="1" applyFont="1" applyFill="1" applyBorder="1" applyAlignment="1">
      <x:alignment wrapText="1"/>
    </x:xf>
    <x:xf numFmtId="204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wrapText="1"/>
    </x:xf>
    <x:xf numFmtId="200" fontId="9" fillId="0" borderId="1" xfId="0" applyNumberFormat="1" applyFont="1" applyFill="1" applyBorder="1" applyAlignment="1">
      <x:alignment wrapText="1"/>
    </x:xf>
    <x:xf numFmtId="203" fontId="5" fillId="0" borderId="0" xfId="0" applyNumberFormat="1" applyFont="1" applyFill="1" applyBorder="1" applyAlignment="1">
      <x:alignment wrapText="1"/>
    </x:xf>
    <x:xf numFmtId="203" fontId="5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left" wrapText="1"/>
    </x:xf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horizont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205" fontId="5" fillId="6" borderId="0" xfId="0" applyNumberFormat="1" applyFont="1" applyFill="1" applyBorder="1" applyAlignment="1">
      <x:alignment wrapText="1"/>
    </x:xf>
    <x:xf numFmtId="200" fontId="5" fillId="6" borderId="0" xfId="0" applyNumberFormat="1" applyFont="1" applyFill="1" applyBorder="1" applyAlignment="1">
      <x:alignment wrapText="1"/>
    </x:xf>
    <x:xf numFmtId="0" fontId="1" fillId="5" xfId="0" applyNumberFormat="1" applyFont="1" applyFill="1" applyBorder="0" applyAlignment="1">
      <x:alignment horizontal="center" vertical="center" wrapText="1"/>
    </x:xf>
    <x:xf numFmtId="0" fontId="5" fillId="6" xfId="0" applyNumberFormat="1" applyFont="1" applyFill="1" applyBorder="0" applyAlignment="1">
      <x:alignment wrapText="1"/>
    </x:xf>
    <x:xf numFmtId="205" fontId="5" fillId="6" xfId="0" applyNumberFormat="1" applyFont="1" applyFill="1" applyBorder="0" applyAlignment="1">
      <x:alignment wrapText="1"/>
    </x:xf>
    <x:xf numFmtId="200" fontId="5" fillId="6" xfId="0" applyNumberFormat="1" applyFont="1" applyFill="1" applyBorder="0" applyAlignment="1">
      <x:alignment wrapText="1"/>
    </x:xf>
  </x:cellXfs>
  <x:cellStyles count="1">
    <x:cellStyle name="Normal" xfId="0"/>
  </x:cellStyles>
  <x:dxfs count="4">
    <x:dxf>
      <x:fill>
        <x:patternFill>
          <x:bgColor rgb="FFDCFCE7"/>
        </x:patternFill>
      </x:fill>
    </x:dxf>
    <x:dxf>
      <x:fill>
        <x:patternFill>
          <x:bgColor rgb="FFFECACA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4e938a0634979" /><Relationship Type="http://schemas.openxmlformats.org/officeDocument/2006/relationships/theme" Target="/xl/theme/theme1.xml" Id="Rd1cd262b361d4f3e" /><Relationship Type="http://schemas.openxmlformats.org/officeDocument/2006/relationships/sharedStrings" Target="/xl/sharedStrings.xml" Id="R28208509c8c349ef" /><Relationship Type="http://schemas.openxmlformats.org/officeDocument/2006/relationships/worksheet" Target="/xl/worksheets/sheet1.xml" Id="R6ad948bb8f8747e2" /><Relationship Type="http://schemas.openxmlformats.org/officeDocument/2006/relationships/worksheet" Target="/xl/worksheets/sheet2.xml" Id="R46681cc369fb4edd" /><Relationship Type="http://schemas.openxmlformats.org/officeDocument/2006/relationships/worksheet" Target="/xl/worksheets/sheet3.xml" Id="Raaf461236e9e411e" /><Relationship Type="http://schemas.openxmlformats.org/officeDocument/2006/relationships/worksheet" Target="/xl/worksheets/sheet4.xml" Id="R534e941441c043c4" /><Relationship Type="http://schemas.openxmlformats.org/officeDocument/2006/relationships/worksheet" Target="/xl/worksheets/sheet5.xml" Id="R86d34e14153146e7" /><Relationship Type="http://schemas.openxmlformats.org/officeDocument/2006/relationships/worksheet" Target="/xl/worksheets/sheet6.xml" Id="R158a2c4b4b0e4bc8" /><Relationship Type="http://schemas.openxmlformats.org/officeDocument/2006/relationships/worksheet" Target="/xl/worksheets/sheet7.xml" Id="R5f7e3aebd49646d6" /><Relationship Type="http://schemas.openxmlformats.org/officeDocument/2006/relationships/worksheet" Target="/xl/worksheets/sheet8.xml" Id="Recebdfc6a13d42f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1880dee3a7e4023" /><Relationship Type="http://schemas.openxmlformats.org/officeDocument/2006/relationships/chart" Target="/xl/drawings/charts/chart2.xml" Id="R2e42cd536e8b4aa5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Timeline</c:v>
          </c:tx>
          <c:cat>
            <c:strRef>
              <c:f>'Dashboard'!$A$12:$A$14</c:f>
              <c:strCache>
                <c:ptCount val="0"/>
              </c:strCache>
            </c:strRef>
          </c:cat>
          <c:val>
            <c:numRef>
              <c:f>'Dashboard'!$B$12:$B$14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Vehicles / Month</c:v>
          </c:tx>
          <c:cat>
            <c:strRef>
              <c:f>'Dashboard'!$A$12:$A$14</c:f>
              <c:strCache>
                <c:ptCount val="0"/>
              </c:strCache>
            </c:strRef>
          </c:cat>
          <c:val>
            <c:numRef>
              <c:f>'Dashboard'!$C$12:$C$14</c:f>
              <c:numCache>
                <c:formatCode>#,##0;[Red](#,##0);-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Vehicles</c:v>
          </c:tx>
          <c:cat>
            <c:strRef>
              <c:f>'Dashboard'!$G$12:$G$16</c:f>
              <c:strCache>
                <c:ptCount val="0"/>
              </c:strCache>
            </c:strRef>
          </c:cat>
          <c:val>
            <c:numRef>
              <c:f>'Dashboard'!$H$12:$H$16</c:f>
              <c:numCache>
                <c:formatCode>#,##0;[Red](#,##0);-</c:formatCode>
                <c:ptCount val="0"/>
              </c:numCache>
            </c:numRef>
          </c:val>
        </c:ser>
        <c:ser>
          <c:idx val="1"/>
          <c:order val="1"/>
          <c:tx>
            <c:v>Annual Return</c:v>
          </c:tx>
          <c:cat>
            <c:strRef>
              <c:f>'Dashboard'!$G$12:$G$16</c:f>
              <c:strCache>
                <c:ptCount val="0"/>
              </c:strCache>
            </c:strRef>
          </c:cat>
          <c:val>
            <c:numRef>
              <c:f>'Dashboard'!$I$12:$I$16</c:f>
              <c:numCache>
                <c:formatCode>$#,##0;[Red]($#,##0);-</c:formatCode>
                <c:ptCount val="0"/>
              </c:numCache>
            </c:numRef>
          </c:val>
        </c:ser>
        <c:ser>
          <c:idx val="2"/>
          <c:order val="2"/>
          <c:tx>
            <c:v>Performance Payment</c:v>
          </c:tx>
          <c:cat>
            <c:strRef>
              <c:f>'Dashboard'!$G$12:$G$16</c:f>
              <c:strCache>
                <c:ptCount val="0"/>
              </c:strCache>
            </c:strRef>
          </c:cat>
          <c:val>
            <c:numRef>
              <c:f>'Dashboard'!$J$12:$J$16</c:f>
              <c:numCache>
                <c:formatCode>$#,##0;[Red]($#,##0);-</c:formatCode>
                <c:ptCount val="0"/>
              </c:numCache>
            </c:numRef>
          </c:val>
        </c:ser>
        <c:ser>
          <c:idx val="3"/>
          <c:order val="3"/>
          <c:tx>
            <c:v>Cash Yield</c:v>
          </c:tx>
          <c:cat>
            <c:strRef>
              <c:f>'Dashboard'!$G$12:$G$16</c:f>
              <c:strCache>
                <c:ptCount val="0"/>
              </c:strCache>
            </c:strRef>
          </c:cat>
          <c:val>
            <c:numRef>
              <c:f>'Dashboard'!$K$12:$K$16</c:f>
              <c:numCache>
                <c:formatCode>0.0%;[Red](0.0%);-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17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1880dee3a7e4023"/>
        </a:graphicData>
      </a:graphic>
    </xdr:graphicFrame>
    <xdr:clientData/>
  </xdr:twoCellAnchor>
  <xdr:twoCellAnchor>
    <xdr:from>
      <xdr:col>6</xdr:col>
      <xdr:colOff>0</xdr:colOff>
      <xdr:row>17</xdr:row>
      <xdr:rowOff>0</xdr:rowOff>
    </xdr:from>
    <xdr:to>
      <xdr:col>11</xdr:col>
      <xdr:colOff>0</xdr:colOff>
      <xdr:row>33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e42cd536e8b4aa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4be464874e9410b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18" hidden="0" customWidth="1"/>
    <x:col min="5" max="5" width="22" hidden="0" customWidth="1"/>
    <x:col min="6" max="6" width="3" hidden="0" customWidth="1"/>
    <x:col min="7" max="7" width="25" hidden="0" customWidth="1"/>
    <x:col min="8" max="8" width="12" hidden="0" customWidth="1"/>
    <x:col min="9" max="9" width="16" hidden="0" customWidth="1"/>
    <x:col min="10" max="10" width="20" hidden="0" customWidth="1"/>
    <x:col min="11" max="11" width="12" hidden="0" customWidth="1"/>
  </x:cols>
  <x:sheetData>
    <x:row r="1">
      <x:c r="A1" s="99" t="str">
        <x:v>DriveFlow Capital Financial Model Dashboard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  <x:c r="X2" s="12"/>
      <x:c r="Y2" s="12"/>
      <x:c r="Z2" s="12"/>
    </x:row>
    <x:row r="3">
      <x:c r="A3" s="100" t="str">
        <x:v>Technology-enabled automotive asset acquisition | 10% annual return + $65 per vehicle | 17.8% illustrative Year-One yield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  <x:c r="W3" s="12"/>
      <x:c r="X3" s="12"/>
      <x:c r="Y3" s="12"/>
      <x:c r="Z3" s="12"/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  <x:c r="W4" s="12"/>
      <x:c r="X4" s="12"/>
      <x:c r="Y4" s="12"/>
      <x:c r="Z4" s="12"/>
    </x:row>
    <x:row r="5">
      <x:c r="A5" s="101" t="str">
        <x:v>Key Metrics</x:v>
      </x:c>
      <x:c r="B5" s="12" t="str"/>
      <x:c r="C5" s="12" t="str"/>
      <x:c r="D5" s="12" t="str"/>
      <x:c r="E5" s="12" t="str"/>
      <x:c r="F5" s="12" t="str"/>
      <x:c r="G5" s="12" t="str"/>
      <x:c r="H5" s="12" t="str"/>
      <x:c r="I5" s="12" t="str"/>
      <x:c r="J5" s="12" t="str"/>
      <x:c r="K5" s="12" t="str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  <x:c r="W5" s="12"/>
      <x:c r="X5" s="12"/>
      <x:c r="Y5" s="12"/>
      <x:c r="Z5" s="12"/>
    </x:row>
    <x:row r="6">
      <x:c r="A6" s="6" t="str">
        <x:v>Initial Investment</x:v>
      </x:c>
      <x:c r="B6" s="6" t="str">
        <x:v>Vehicle Acquisition Capital</x:v>
      </x:c>
      <x:c r="C6" s="6" t="str">
        <x:v>Year-One Vehicle Basis</x:v>
      </x:c>
      <x:c r="D6" s="6" t="str">
        <x:v>Avg GP / Vehicle</x:v>
      </x:c>
      <x:c r="E6" s="6" t="str">
        <x:v>Projected Year-One Gross Profit</x:v>
      </x:c>
      <x:c r="F6" s="6" t="str">
        <x:v>Year-One Investor Return</x:v>
      </x:c>
      <x:c r="G6" s="6" t="str">
        <x:v>Year-One Cash Yield</x:v>
      </x:c>
      <x:c r="H6" s="6" t="str">
        <x:v>Target Hold Period</x:v>
      </x:c>
      <x:c r="I6" s="6" t="str">
        <x:v>Phase 3 Run Rate</x:v>
      </x:c>
      <x:c r="J6" s="6" t="str">
        <x:v>Monthly Capacity Now</x:v>
      </x:c>
      <x:c r="K6" s="6" t="str">
        <x:v>Capacity Status</x:v>
      </x:c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  <x:c r="W6" s="12"/>
      <x:c r="X6" s="12"/>
      <x:c r="Y6" s="12"/>
      <x:c r="Z6" s="12"/>
    </x:row>
    <x:row r="7">
      <x:c r="A7" s="102" t="n">
        <x:f>Assumptions!$C$4</x:f>
        <x:v>150000</x:v>
      </x:c>
      <x:c r="B7" s="102" t="n">
        <x:f>Assumptions!$B$22</x:f>
        <x:v>147000</x:v>
      </x:c>
      <x:c r="C7" s="103" t="n">
        <x:f>Assumptions!$C$19</x:f>
        <x:v>180</x:v>
      </x:c>
      <x:c r="D7" s="102" t="n">
        <x:f>Assumptions!$C$10</x:f>
        <x:v>1250</x:v>
      </x:c>
      <x:c r="E7" s="102" t="n">
        <x:f>'Monthly Model'!AB5</x:f>
        <x:v>300000</x:v>
      </x:c>
      <x:c r="F7" s="102" t="n">
        <x:f>Assumptions!$B$27</x:f>
        <x:v>26700</x:v>
      </x:c>
      <x:c r="G7" s="104" t="n">
        <x:f>Assumptions!$B$28</x:f>
        <x:v>0.178</x:v>
      </x:c>
      <x:c r="H7" s="105" t="n">
        <x:f>Assumptions!$C$12</x:f>
        <x:v>21</x:v>
      </x:c>
      <x:c r="I7" s="103" t="n">
        <x:f>Assumptions!$C$18</x:f>
        <x:v>45</x:v>
      </x:c>
      <x:c r="J7" s="103" t="n">
        <x:f>'Monthly Model'!B19</x:f>
        <x:v>31.14761904761905</x:v>
      </x:c>
      <x:c r="K7" s="106" t="str">
        <x:f>IF('Monthly Model'!B19&gt;=Assumptions!$C$14,"OK","Review")</x:f>
        <x:v>OK</x:v>
      </x:c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  <x:c r="W7" s="12"/>
      <x:c r="X7" s="12"/>
      <x:c r="Y7" s="12"/>
      <x:c r="Z7" s="12"/>
    </x:row>
    <x:row r="8">
      <x:c r="A8" s="12" t="str"/>
      <x:c r="B8" s="12" t="str"/>
      <x:c r="C8" s="12" t="str"/>
      <x:c r="D8" s="12" t="str"/>
      <x:c r="E8" s="12" t="str"/>
      <x:c r="F8" s="12" t="str"/>
      <x:c r="G8" s="12" t="str"/>
      <x:c r="H8" s="12" t="str"/>
      <x:c r="I8" s="12" t="str"/>
      <x:c r="J8" s="12" t="str"/>
      <x:c r="K8" s="12" t="str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  <x:c r="W8" s="12"/>
      <x:c r="X8" s="12"/>
      <x:c r="Y8" s="12"/>
      <x:c r="Z8" s="12"/>
    </x:row>
    <x:row r="9">
      <x:c r="A9" s="12" t="str"/>
      <x:c r="B9" s="12" t="str"/>
      <x:c r="C9" s="12" t="str"/>
      <x:c r="D9" s="12" t="str"/>
      <x:c r="E9" s="12" t="str"/>
      <x:c r="F9" s="12" t="str"/>
      <x:c r="G9" s="12" t="str"/>
      <x:c r="H9" s="12" t="str"/>
      <x:c r="I9" s="12" t="str"/>
      <x:c r="J9" s="12" t="str"/>
      <x:c r="K9" s="12" t="str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  <x:c r="W9" s="12"/>
      <x:c r="X9" s="12"/>
      <x:c r="Y9" s="12"/>
      <x:c r="Z9" s="12"/>
    </x:row>
    <x:row r="10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  <x:c r="W10" s="12"/>
      <x:c r="X10" s="12"/>
      <x:c r="Y10" s="12"/>
      <x:c r="Z10" s="12"/>
    </x:row>
    <x:row r="11">
      <x:c r="A11" s="6" t="str">
        <x:v>Phase</x:v>
      </x:c>
      <x:c r="B11" s="6" t="str">
        <x:v>Timeline</x:v>
      </x:c>
      <x:c r="C11" s="6" t="str">
        <x:v>Vehicles / Month</x:v>
      </x:c>
      <x:c r="D11" s="6" t="str">
        <x:v>Gross Profit / Vehicle</x:v>
      </x:c>
      <x:c r="E11" s="6" t="str">
        <x:v>Period Gross Profit</x:v>
      </x:c>
      <x:c r="F11" s="12"/>
      <x:c r="G11" s="6" t="str">
        <x:v>Scenario</x:v>
      </x:c>
      <x:c r="H11" s="6" t="str">
        <x:v>Vehicles</x:v>
      </x:c>
      <x:c r="I11" s="6" t="str">
        <x:v>Annual Return</x:v>
      </x:c>
      <x:c r="J11" s="6" t="str">
        <x:v>Performance Payment</x:v>
      </x:c>
      <x:c r="K11" s="6" t="str">
        <x:v>Cash Yield</x:v>
      </x:c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  <x:c r="W11" s="12"/>
      <x:c r="X11" s="12"/>
      <x:c r="Y11" s="12"/>
      <x:c r="Z11" s="12"/>
    </x:row>
    <x:row r="12">
      <x:c r="A12" s="12" t="str">
        <x:v>Phase 1</x:v>
      </x:c>
      <x:c r="B12" s="12" t="str">
        <x:v>0-6 months</x:v>
      </x:c>
      <x:c r="C12" s="107" t="n">
        <x:v>15</x:v>
      </x:c>
      <x:c r="D12" s="108" t="n">
        <x:v>1250</x:v>
      </x:c>
      <x:c r="E12" s="108" t="n">
        <x:f>C12*D12*6</x:f>
        <x:v>112500</x:v>
      </x:c>
      <x:c r="F12" s="12"/>
      <x:c r="G12" s="12" t="str">
        <x:f>'Investor Return'!A4</x:f>
        <x:v>Conservative</x:v>
      </x:c>
      <x:c r="H12" s="107" t="n">
        <x:f>'Investor Return'!D4</x:f>
        <x:v>150</x:v>
      </x:c>
      <x:c r="I12" s="108" t="n">
        <x:f>'Investor Return'!B4*'Investor Return'!C4</x:f>
        <x:v>15000</x:v>
      </x:c>
      <x:c r="J12" s="108" t="n">
        <x:f>'Investor Return'!E4</x:f>
        <x:v>9750</x:v>
      </x:c>
      <x:c r="K12" s="109" t="n">
        <x:f>'Investor Return'!G4</x:f>
        <x:v>0.165</x:v>
      </x:c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  <x:c r="W12" s="12"/>
      <x:c r="X12" s="12"/>
      <x:c r="Y12" s="12"/>
      <x:c r="Z12" s="12"/>
    </x:row>
    <x:row r="13">
      <x:c r="A13" s="12" t="str">
        <x:v>Phase 2</x:v>
      </x:c>
      <x:c r="B13" s="12" t="str">
        <x:v>6-12 months</x:v>
      </x:c>
      <x:c r="C13" s="107" t="n">
        <x:v>25</x:v>
      </x:c>
      <x:c r="D13" s="108" t="n">
        <x:v>1250</x:v>
      </x:c>
      <x:c r="E13" s="108" t="n">
        <x:f>C13*D13*6</x:f>
        <x:v>187500</x:v>
      </x:c>
      <x:c r="F13" s="12"/>
      <x:c r="G13" s="12" t="str">
        <x:f>'Investor Return'!A5</x:f>
        <x:v>Base Investor Illustration</x:v>
      </x:c>
      <x:c r="H13" s="107" t="n">
        <x:f>'Investor Return'!D5</x:f>
        <x:v>180</x:v>
      </x:c>
      <x:c r="I13" s="108" t="n">
        <x:f>'Investor Return'!B5*'Investor Return'!C5</x:f>
        <x:v>15000</x:v>
      </x:c>
      <x:c r="J13" s="108" t="n">
        <x:f>'Investor Return'!E5</x:f>
        <x:v>11700</x:v>
      </x:c>
      <x:c r="K13" s="109" t="n">
        <x:f>'Investor Return'!G5</x:f>
        <x:v>0.178</x:v>
      </x:c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  <x:c r="W13" s="12"/>
      <x:c r="X13" s="12"/>
      <x:c r="Y13" s="12"/>
      <x:c r="Z13" s="12"/>
    </x:row>
    <x:row r="14">
      <x:c r="A14" s="12" t="str">
        <x:v>Phase 3</x:v>
      </x:c>
      <x:c r="B14" s="12" t="str">
        <x:v>12+ months</x:v>
      </x:c>
      <x:c r="C14" s="107" t="n">
        <x:v>45</x:v>
      </x:c>
      <x:c r="D14" s="108" t="n">
        <x:v>1250</x:v>
      </x:c>
      <x:c r="E14" s="108" t="n">
        <x:f>C14*D14*12</x:f>
        <x:v>675000</x:v>
      </x:c>
      <x:c r="F14" s="12"/>
      <x:c r="G14" s="12" t="str">
        <x:f>'Investor Return'!A6</x:f>
        <x:v>Operating Plan Year 1</x:v>
      </x:c>
      <x:c r="H14" s="107" t="n">
        <x:f>'Investor Return'!D6</x:f>
        <x:v>240</x:v>
      </x:c>
      <x:c r="I14" s="108" t="n">
        <x:f>'Investor Return'!B6*'Investor Return'!C6</x:f>
        <x:v>15000</x:v>
      </x:c>
      <x:c r="J14" s="108" t="n">
        <x:f>'Investor Return'!E6</x:f>
        <x:v>15600</x:v>
      </x:c>
      <x:c r="K14" s="109" t="n">
        <x:f>'Investor Return'!G6</x:f>
        <x:v>0.204</x:v>
      </x:c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  <x:c r="W14" s="12"/>
      <x:c r="X14" s="12"/>
      <x:c r="Y14" s="12"/>
      <x:c r="Z14" s="12"/>
    </x:row>
    <x:row r="15">
      <x:c r="A15" s="12"/>
      <x:c r="B15" s="12"/>
      <x:c r="C15" s="12"/>
      <x:c r="D15" s="12"/>
      <x:c r="E15" s="12"/>
      <x:c r="F15" s="12"/>
      <x:c r="G15" s="12" t="str">
        <x:f>'Investor Return'!A7</x:f>
        <x:v>Growth Case</x:v>
      </x:c>
      <x:c r="H15" s="107" t="n">
        <x:f>'Investor Return'!D7</x:f>
        <x:v>300</x:v>
      </x:c>
      <x:c r="I15" s="108" t="n">
        <x:f>'Investor Return'!B7*'Investor Return'!C7</x:f>
        <x:v>15000</x:v>
      </x:c>
      <x:c r="J15" s="108" t="n">
        <x:f>'Investor Return'!E7</x:f>
        <x:v>19500</x:v>
      </x:c>
      <x:c r="K15" s="109" t="n">
        <x:f>'Investor Return'!G7</x:f>
        <x:v>0.23</x:v>
      </x:c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  <x:c r="W15" s="12"/>
      <x:c r="X15" s="12"/>
      <x:c r="Y15" s="12"/>
      <x:c r="Z15" s="12"/>
    </x:row>
    <x:row r="16">
      <x:c r="A16" s="12"/>
      <x:c r="B16" s="12"/>
      <x:c r="C16" s="12"/>
      <x:c r="D16" s="12"/>
      <x:c r="E16" s="12"/>
      <x:c r="F16" s="12"/>
      <x:c r="G16" s="12" t="str">
        <x:f>'Investor Return'!A8</x:f>
        <x:v>Phase 3 Run Rate</x:v>
      </x:c>
      <x:c r="H16" s="107" t="n">
        <x:f>'Investor Return'!D8</x:f>
        <x:v>540</x:v>
      </x:c>
      <x:c r="I16" s="108" t="n">
        <x:f>'Investor Return'!B8*'Investor Return'!C8</x:f>
        <x:v>15000</x:v>
      </x:c>
      <x:c r="J16" s="108" t="n">
        <x:f>'Investor Return'!E8</x:f>
        <x:v>35100</x:v>
      </x:c>
      <x:c r="K16" s="109" t="n">
        <x:f>'Investor Return'!G8</x:f>
        <x:v>0.334</x:v>
      </x:c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  <x:c r="W16" s="12"/>
      <x:c r="X16" s="12"/>
      <x:c r="Y16" s="12"/>
      <x:c r="Z16" s="12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  <x:c r="W17" s="12"/>
      <x:c r="X17" s="12"/>
      <x:c r="Y17" s="12"/>
      <x:c r="Z17" s="12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  <x:c r="V18" s="12"/>
      <x:c r="W18" s="12"/>
      <x:c r="X18" s="12"/>
      <x:c r="Y18" s="12"/>
      <x:c r="Z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  <x:c r="S19" s="12"/>
      <x:c r="T19" s="12"/>
      <x:c r="U19" s="12"/>
      <x:c r="V19" s="12"/>
      <x:c r="W19" s="12"/>
      <x:c r="X19" s="12"/>
      <x:c r="Y19" s="12"/>
      <x:c r="Z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  <x:c r="S20" s="12"/>
      <x:c r="T20" s="12"/>
      <x:c r="U20" s="12"/>
      <x:c r="V20" s="12"/>
      <x:c r="W20" s="12"/>
      <x:c r="X20" s="12"/>
      <x:c r="Y20" s="12"/>
      <x:c r="Z20" s="12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  <x:c r="V21" s="12"/>
      <x:c r="W21" s="12"/>
      <x:c r="X21" s="12"/>
      <x:c r="Y21" s="12"/>
      <x:c r="Z21" s="12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  <x:c r="W22" s="12"/>
      <x:c r="X22" s="12"/>
      <x:c r="Y22" s="12"/>
      <x:c r="Z22" s="12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  <x:c r="W23" s="12"/>
      <x:c r="X23" s="12"/>
      <x:c r="Y23" s="12"/>
      <x:c r="Z23" s="12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  <x:c r="V24" s="12"/>
      <x:c r="W24" s="12"/>
      <x:c r="X24" s="12"/>
      <x:c r="Y24" s="12"/>
      <x:c r="Z24" s="12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2"/>
      <x:c r="P25" s="12"/>
      <x:c r="Q25" s="12"/>
      <x:c r="R25" s="12"/>
      <x:c r="S25" s="12"/>
      <x:c r="T25" s="12"/>
      <x:c r="U25" s="12"/>
      <x:c r="V25" s="12"/>
      <x:c r="W25" s="12"/>
      <x:c r="X25" s="12"/>
      <x:c r="Y25" s="12"/>
      <x:c r="Z25" s="12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  <x:c r="Q26" s="12"/>
      <x:c r="R26" s="12"/>
      <x:c r="S26" s="12"/>
      <x:c r="T26" s="12"/>
      <x:c r="U26" s="12"/>
      <x:c r="V26" s="12"/>
      <x:c r="W26" s="12"/>
      <x:c r="X26" s="12"/>
      <x:c r="Y26" s="12"/>
      <x:c r="Z26" s="12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  <x:c r="Q27" s="12"/>
      <x:c r="R27" s="12"/>
      <x:c r="S27" s="12"/>
      <x:c r="T27" s="12"/>
      <x:c r="U27" s="12"/>
      <x:c r="V27" s="12"/>
      <x:c r="W27" s="12"/>
      <x:c r="X27" s="12"/>
      <x:c r="Y27" s="12"/>
      <x:c r="Z27" s="12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2"/>
      <x:c r="P28" s="12"/>
      <x:c r="Q28" s="12"/>
      <x:c r="R28" s="12"/>
      <x:c r="S28" s="12"/>
      <x:c r="T28" s="12"/>
      <x:c r="U28" s="12"/>
      <x:c r="V28" s="12"/>
      <x:c r="W28" s="12"/>
      <x:c r="X28" s="12"/>
      <x:c r="Y28" s="12"/>
      <x:c r="Z28" s="12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  <x:c r="S29" s="12"/>
      <x:c r="T29" s="12"/>
      <x:c r="U29" s="12"/>
      <x:c r="V29" s="12"/>
      <x:c r="W29" s="12"/>
      <x:c r="X29" s="12"/>
      <x:c r="Y29" s="12"/>
      <x:c r="Z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  <x:c r="S30" s="12"/>
      <x:c r="T30" s="12"/>
      <x:c r="U30" s="12"/>
      <x:c r="V30" s="12"/>
      <x:c r="W30" s="12"/>
      <x:c r="X30" s="12"/>
      <x:c r="Y30" s="12"/>
      <x:c r="Z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  <x:c r="S31" s="12"/>
      <x:c r="T31" s="12"/>
      <x:c r="U31" s="12"/>
      <x:c r="V31" s="12"/>
      <x:c r="W31" s="12"/>
      <x:c r="X31" s="12"/>
      <x:c r="Y31" s="12"/>
      <x:c r="Z31" s="12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2"/>
      <x:c r="P32" s="12"/>
      <x:c r="Q32" s="12"/>
      <x:c r="R32" s="12"/>
      <x:c r="S32" s="12"/>
      <x:c r="T32" s="12"/>
      <x:c r="U32" s="12"/>
      <x:c r="V32" s="12"/>
      <x:c r="W32" s="12"/>
      <x:c r="X32" s="12"/>
      <x:c r="Y32" s="12"/>
      <x:c r="Z32" s="12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  <x:c r="W33" s="12"/>
      <x:c r="X33" s="12"/>
      <x:c r="Y33" s="12"/>
      <x:c r="Z33" s="12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2"/>
      <x:c r="P34" s="12"/>
      <x:c r="Q34" s="12"/>
      <x:c r="R34" s="12"/>
      <x:c r="S34" s="12"/>
      <x:c r="T34" s="12"/>
      <x:c r="U34" s="12"/>
      <x:c r="V34" s="12"/>
      <x:c r="W34" s="12"/>
      <x:c r="X34" s="12"/>
      <x:c r="Y34" s="12"/>
      <x:c r="Z34" s="12"/>
    </x:row>
    <x:row r="35">
      <x:c r="A35" s="145" t="str">
        <x:v>Capital Deployment</x:v>
      </x:c>
      <x:c r="B35" s="12" t="str"/>
      <x:c r="C35" s="12" t="str"/>
      <x:c r="D35" s="12" t="str"/>
      <x:c r="E35" s="12" t="str"/>
      <x:c r="F35" s="12"/>
      <x:c r="G35" s="12"/>
      <x:c r="H35" s="12"/>
      <x:c r="I35" s="12"/>
      <x:c r="J35" s="12"/>
      <x:c r="K35" s="12"/>
      <x:c r="L35" s="12"/>
      <x:c r="M35" s="12"/>
      <x:c r="N35" s="12"/>
      <x:c r="O35" s="12"/>
      <x:c r="P35" s="12"/>
      <x:c r="Q35" s="12"/>
      <x:c r="R35" s="12"/>
      <x:c r="S35" s="12"/>
      <x:c r="T35" s="12"/>
      <x:c r="U35" s="12"/>
      <x:c r="V35" s="12"/>
      <x:c r="W35" s="12"/>
      <x:c r="X35" s="12"/>
      <x:c r="Y35" s="12"/>
      <x:c r="Z35" s="12"/>
    </x:row>
    <x:row r="36">
      <x:c r="A36" s="153" t="str">
        <x:v>Use</x:v>
      </x:c>
      <x:c r="B36" s="153" t="str">
        <x:v>Percentage</x:v>
      </x:c>
      <x:c r="C36" s="153" t="str">
        <x:v>Dollar Amount</x:v>
      </x:c>
      <x:c r="D36" s="153" t="str">
        <x:v>Purpose</x:v>
      </x:c>
      <x:c r="E36" s="12" t="str"/>
      <x:c r="F36" s="12"/>
      <x:c r="G36" s="12"/>
      <x:c r="H36" s="12"/>
      <x:c r="I36" s="12"/>
      <x:c r="J36" s="12"/>
      <x:c r="K36" s="12"/>
      <x:c r="L36" s="12"/>
      <x:c r="M36" s="12"/>
      <x:c r="N36" s="12"/>
      <x:c r="O36" s="12"/>
      <x:c r="P36" s="12"/>
      <x:c r="Q36" s="12"/>
      <x:c r="R36" s="12"/>
      <x:c r="S36" s="12"/>
      <x:c r="T36" s="12"/>
      <x:c r="U36" s="12"/>
      <x:c r="V36" s="12"/>
      <x:c r="W36" s="12"/>
      <x:c r="X36" s="12"/>
      <x:c r="Y36" s="12"/>
      <x:c r="Z36" s="12"/>
    </x:row>
    <x:row r="37">
      <x:c r="A37" s="154" t="str">
        <x:v>Vehicle Acquisition Capital</x:v>
      </x:c>
      <x:c r="B37" s="155" t="n">
        <x:v>0.98</x:v>
      </x:c>
      <x:c r="C37" s="156" t="n">
        <x:f>Assumptions!$C$4*B37</x:f>
        <x:v>147000</x:v>
      </x:c>
      <x:c r="D37" s="154" t="str">
        <x:v>Inventory purchases and working capital</x:v>
      </x:c>
      <x:c r="E37" s="12" t="str"/>
      <x:c r="F37" s="12"/>
      <x:c r="G37" s="12"/>
      <x:c r="H37" s="12"/>
      <x:c r="I37" s="12"/>
      <x:c r="J37" s="12"/>
      <x:c r="K37" s="12"/>
      <x:c r="L37" s="12"/>
      <x:c r="M37" s="12"/>
      <x:c r="N37" s="12"/>
      <x:c r="O37" s="12"/>
      <x:c r="P37" s="12"/>
      <x:c r="Q37" s="12"/>
      <x:c r="R37" s="12"/>
      <x:c r="S37" s="12"/>
      <x:c r="T37" s="12"/>
      <x:c r="U37" s="12"/>
      <x:c r="V37" s="12"/>
      <x:c r="W37" s="12"/>
      <x:c r="X37" s="12"/>
      <x:c r="Y37" s="12"/>
      <x:c r="Z37" s="12"/>
    </x:row>
    <x:row r="38">
      <x:c r="A38" s="154" t="str">
        <x:v>Logistics &amp; Reconditioning</x:v>
      </x:c>
      <x:c r="B38" s="155" t="n">
        <x:v>0.02</x:v>
      </x:c>
      <x:c r="C38" s="156" t="n">
        <x:f>Assumptions!$C$4*B38</x:f>
        <x:v>3000</x:v>
      </x:c>
      <x:c r="D38" s="154" t="str">
        <x:v>Transport, auction delivery, title workflow, light reconditioning</x:v>
      </x:c>
      <x:c r="E38" s="12" t="str"/>
      <x:c r="F38" s="12"/>
      <x:c r="G38" s="12"/>
      <x:c r="H38" s="12"/>
      <x:c r="I38" s="12"/>
      <x:c r="J38" s="12"/>
      <x:c r="K38" s="12"/>
      <x:c r="L38" s="12"/>
      <x:c r="M38" s="12"/>
      <x:c r="N38" s="12"/>
      <x:c r="O38" s="12"/>
      <x:c r="P38" s="12"/>
      <x:c r="Q38" s="12"/>
      <x:c r="R38" s="12"/>
      <x:c r="S38" s="12"/>
      <x:c r="T38" s="12"/>
      <x:c r="U38" s="12"/>
      <x:c r="V38" s="12"/>
      <x:c r="W38" s="12"/>
      <x:c r="X38" s="12"/>
      <x:c r="Y38" s="12"/>
      <x:c r="Z38" s="12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2"/>
      <x:c r="P39" s="12"/>
      <x:c r="Q39" s="12"/>
      <x:c r="R39" s="12"/>
      <x:c r="S39" s="12"/>
      <x:c r="T39" s="12"/>
      <x:c r="U39" s="12"/>
      <x:c r="V39" s="12"/>
      <x:c r="W39" s="12"/>
      <x:c r="X39" s="12"/>
      <x:c r="Y39" s="12"/>
      <x:c r="Z39" s="12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2"/>
      <x:c r="P40" s="12"/>
      <x:c r="Q40" s="12"/>
      <x:c r="R40" s="12"/>
      <x:c r="S40" s="12"/>
      <x:c r="T40" s="12"/>
      <x:c r="U40" s="12"/>
      <x:c r="V40" s="12"/>
      <x:c r="W40" s="12"/>
      <x:c r="X40" s="12"/>
      <x:c r="Y40" s="12"/>
      <x:c r="Z40" s="12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2"/>
      <x:c r="P41" s="12"/>
      <x:c r="Q41" s="12"/>
      <x:c r="R41" s="12"/>
      <x:c r="S41" s="12"/>
      <x:c r="T41" s="12"/>
      <x:c r="U41" s="12"/>
      <x:c r="V41" s="12"/>
      <x:c r="W41" s="12"/>
      <x:c r="X41" s="12"/>
      <x:c r="Y41" s="12"/>
      <x:c r="Z41" s="12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2"/>
      <x:c r="P42" s="12"/>
      <x:c r="Q42" s="12"/>
      <x:c r="R42" s="12"/>
      <x:c r="S42" s="12"/>
      <x:c r="T42" s="12"/>
      <x:c r="U42" s="12"/>
      <x:c r="V42" s="12"/>
      <x:c r="W42" s="12"/>
      <x:c r="X42" s="12"/>
      <x:c r="Y42" s="12"/>
      <x:c r="Z42" s="12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2"/>
      <x:c r="P43" s="12"/>
      <x:c r="Q43" s="12"/>
      <x:c r="R43" s="12"/>
      <x:c r="S43" s="12"/>
      <x:c r="T43" s="12"/>
      <x:c r="U43" s="12"/>
      <x:c r="V43" s="12"/>
      <x:c r="W43" s="12"/>
      <x:c r="X43" s="12"/>
      <x:c r="Y43" s="12"/>
      <x:c r="Z43" s="12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2"/>
      <x:c r="P44" s="12"/>
      <x:c r="Q44" s="12"/>
      <x:c r="R44" s="12"/>
      <x:c r="S44" s="12"/>
      <x:c r="T44" s="12"/>
      <x:c r="U44" s="12"/>
      <x:c r="V44" s="12"/>
      <x:c r="W44" s="12"/>
      <x:c r="X44" s="12"/>
      <x:c r="Y44" s="12"/>
      <x:c r="Z44" s="12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2"/>
      <x:c r="P45" s="12"/>
      <x:c r="Q45" s="12"/>
      <x:c r="R45" s="12"/>
      <x:c r="S45" s="12"/>
      <x:c r="T45" s="12"/>
      <x:c r="U45" s="12"/>
      <x:c r="V45" s="12"/>
      <x:c r="W45" s="12"/>
      <x:c r="X45" s="12"/>
      <x:c r="Y45" s="12"/>
      <x:c r="Z45" s="12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2"/>
      <x:c r="P46" s="12"/>
      <x:c r="Q46" s="12"/>
      <x:c r="R46" s="12"/>
      <x:c r="S46" s="12"/>
      <x:c r="T46" s="12"/>
      <x:c r="U46" s="12"/>
      <x:c r="V46" s="12"/>
      <x:c r="W46" s="12"/>
      <x:c r="X46" s="12"/>
      <x:c r="Y46" s="12"/>
      <x:c r="Z46" s="12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2"/>
      <x:c r="P47" s="12"/>
      <x:c r="Q47" s="12"/>
      <x:c r="R47" s="12"/>
      <x:c r="S47" s="12"/>
      <x:c r="T47" s="12"/>
      <x:c r="U47" s="12"/>
      <x:c r="V47" s="12"/>
      <x:c r="W47" s="12"/>
      <x:c r="X47" s="12"/>
      <x:c r="Y47" s="12"/>
      <x:c r="Z47" s="12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2"/>
      <x:c r="P48" s="12"/>
      <x:c r="Q48" s="12"/>
      <x:c r="R48" s="12"/>
      <x:c r="S48" s="12"/>
      <x:c r="T48" s="12"/>
      <x:c r="U48" s="12"/>
      <x:c r="V48" s="12"/>
      <x:c r="W48" s="12"/>
      <x:c r="X48" s="12"/>
      <x:c r="Y48" s="12"/>
      <x:c r="Z48" s="12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2"/>
      <x:c r="P49" s="12"/>
      <x:c r="Q49" s="12"/>
      <x:c r="R49" s="12"/>
      <x:c r="S49" s="12"/>
      <x:c r="T49" s="12"/>
      <x:c r="U49" s="12"/>
      <x:c r="V49" s="12"/>
      <x:c r="W49" s="12"/>
      <x:c r="X49" s="12"/>
      <x:c r="Y49" s="12"/>
      <x:c r="Z49" s="12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2"/>
      <x:c r="P50" s="12"/>
      <x:c r="Q50" s="12"/>
      <x:c r="R50" s="12"/>
      <x:c r="S50" s="12"/>
      <x:c r="T50" s="12"/>
      <x:c r="U50" s="12"/>
      <x:c r="V50" s="12"/>
      <x:c r="W50" s="12"/>
      <x:c r="X50" s="12"/>
      <x:c r="Y50" s="12"/>
      <x:c r="Z50" s="12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2"/>
      <x:c r="P51" s="12"/>
      <x:c r="Q51" s="12"/>
      <x:c r="R51" s="12"/>
      <x:c r="S51" s="12"/>
      <x:c r="T51" s="12"/>
      <x:c r="U51" s="12"/>
      <x:c r="V51" s="12"/>
      <x:c r="W51" s="12"/>
      <x:c r="X51" s="12"/>
      <x:c r="Y51" s="12"/>
      <x:c r="Z51" s="12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2"/>
      <x:c r="P52" s="12"/>
      <x:c r="Q52" s="12"/>
      <x:c r="R52" s="12"/>
      <x:c r="S52" s="12"/>
      <x:c r="T52" s="12"/>
      <x:c r="U52" s="12"/>
      <x:c r="V52" s="12"/>
      <x:c r="W52" s="12"/>
      <x:c r="X52" s="12"/>
      <x:c r="Y52" s="12"/>
      <x:c r="Z52" s="12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2"/>
      <x:c r="P53" s="12"/>
      <x:c r="Q53" s="12"/>
      <x:c r="R53" s="12"/>
      <x:c r="S53" s="12"/>
      <x:c r="T53" s="12"/>
      <x:c r="U53" s="12"/>
      <x:c r="V53" s="12"/>
      <x:c r="W53" s="12"/>
      <x:c r="X53" s="12"/>
      <x:c r="Y53" s="12"/>
      <x:c r="Z53" s="12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2"/>
      <x:c r="P54" s="12"/>
      <x:c r="Q54" s="12"/>
      <x:c r="R54" s="12"/>
      <x:c r="S54" s="12"/>
      <x:c r="T54" s="12"/>
      <x:c r="U54" s="12"/>
      <x:c r="V54" s="12"/>
      <x:c r="W54" s="12"/>
      <x:c r="X54" s="12"/>
      <x:c r="Y54" s="12"/>
      <x:c r="Z54" s="12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2"/>
      <x:c r="P55" s="12"/>
      <x:c r="Q55" s="12"/>
      <x:c r="R55" s="12"/>
      <x:c r="S55" s="12"/>
      <x:c r="T55" s="12"/>
      <x:c r="U55" s="12"/>
      <x:c r="V55" s="12"/>
      <x:c r="W55" s="12"/>
      <x:c r="X55" s="12"/>
      <x:c r="Y55" s="12"/>
      <x:c r="Z55" s="12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2"/>
      <x:c r="P56" s="12"/>
      <x:c r="Q56" s="12"/>
      <x:c r="R56" s="12"/>
      <x:c r="S56" s="12"/>
      <x:c r="T56" s="12"/>
      <x:c r="U56" s="12"/>
      <x:c r="V56" s="12"/>
      <x:c r="W56" s="12"/>
      <x:c r="X56" s="12"/>
      <x:c r="Y56" s="12"/>
      <x:c r="Z56" s="12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2"/>
      <x:c r="P57" s="12"/>
      <x:c r="Q57" s="12"/>
      <x:c r="R57" s="12"/>
      <x:c r="S57" s="12"/>
      <x:c r="T57" s="12"/>
      <x:c r="U57" s="12"/>
      <x:c r="V57" s="12"/>
      <x:c r="W57" s="12"/>
      <x:c r="X57" s="12"/>
      <x:c r="Y57" s="12"/>
      <x:c r="Z57" s="12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2"/>
      <x:c r="S58" s="12"/>
      <x:c r="T58" s="12"/>
      <x:c r="U58" s="12"/>
      <x:c r="V58" s="12"/>
      <x:c r="W58" s="12"/>
      <x:c r="X58" s="12"/>
      <x:c r="Y58" s="12"/>
      <x:c r="Z58" s="12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2"/>
      <x:c r="P59" s="12"/>
      <x:c r="Q59" s="12"/>
      <x:c r="R59" s="12"/>
      <x:c r="S59" s="12"/>
      <x:c r="T59" s="12"/>
      <x:c r="U59" s="12"/>
      <x:c r="V59" s="12"/>
      <x:c r="W59" s="12"/>
      <x:c r="X59" s="12"/>
      <x:c r="Y59" s="12"/>
      <x:c r="Z59" s="12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  <x:c r="W60" s="12"/>
      <x:c r="X60" s="12"/>
      <x:c r="Y60" s="12"/>
      <x:c r="Z60" s="12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2"/>
      <x:c r="P61" s="12"/>
      <x:c r="Q61" s="12"/>
      <x:c r="R61" s="12"/>
      <x:c r="S61" s="12"/>
      <x:c r="T61" s="12"/>
      <x:c r="U61" s="12"/>
      <x:c r="V61" s="12"/>
      <x:c r="W61" s="12"/>
      <x:c r="X61" s="12"/>
      <x:c r="Y61" s="12"/>
      <x:c r="Z61" s="12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2"/>
      <x:c r="P62" s="12"/>
      <x:c r="Q62" s="12"/>
      <x:c r="R62" s="12"/>
      <x:c r="S62" s="12"/>
      <x:c r="T62" s="12"/>
      <x:c r="U62" s="12"/>
      <x:c r="V62" s="12"/>
      <x:c r="W62" s="12"/>
      <x:c r="X62" s="12"/>
      <x:c r="Y62" s="12"/>
      <x:c r="Z62" s="12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2"/>
      <x:c r="P63" s="12"/>
      <x:c r="Q63" s="12"/>
      <x:c r="R63" s="12"/>
      <x:c r="S63" s="12"/>
      <x:c r="T63" s="12"/>
      <x:c r="U63" s="12"/>
      <x:c r="V63" s="12"/>
      <x:c r="W63" s="12"/>
      <x:c r="X63" s="12"/>
      <x:c r="Y63" s="12"/>
      <x:c r="Z63" s="12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2"/>
      <x:c r="P64" s="12"/>
      <x:c r="Q64" s="12"/>
      <x:c r="R64" s="12"/>
      <x:c r="S64" s="12"/>
      <x:c r="T64" s="12"/>
      <x:c r="U64" s="12"/>
      <x:c r="V64" s="12"/>
      <x:c r="W64" s="12"/>
      <x:c r="X64" s="12"/>
      <x:c r="Y64" s="12"/>
      <x:c r="Z64" s="12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2"/>
      <x:c r="P65" s="12"/>
      <x:c r="Q65" s="12"/>
      <x:c r="R65" s="12"/>
      <x:c r="S65" s="12"/>
      <x:c r="T65" s="12"/>
      <x:c r="U65" s="12"/>
      <x:c r="V65" s="12"/>
      <x:c r="W65" s="12"/>
      <x:c r="X65" s="12"/>
      <x:c r="Y65" s="12"/>
      <x:c r="Z65" s="12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2"/>
      <x:c r="P66" s="12"/>
      <x:c r="Q66" s="12"/>
      <x:c r="R66" s="12"/>
      <x:c r="S66" s="12"/>
      <x:c r="T66" s="12"/>
      <x:c r="U66" s="12"/>
      <x:c r="V66" s="12"/>
      <x:c r="W66" s="12"/>
      <x:c r="X66" s="12"/>
      <x:c r="Y66" s="12"/>
      <x:c r="Z66" s="12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2"/>
      <x:c r="P67" s="12"/>
      <x:c r="Q67" s="12"/>
      <x:c r="R67" s="12"/>
      <x:c r="S67" s="12"/>
      <x:c r="T67" s="12"/>
      <x:c r="U67" s="12"/>
      <x:c r="V67" s="12"/>
      <x:c r="W67" s="12"/>
      <x:c r="X67" s="12"/>
      <x:c r="Y67" s="12"/>
      <x:c r="Z67" s="12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2"/>
      <x:c r="P68" s="12"/>
      <x:c r="Q68" s="12"/>
      <x:c r="R68" s="12"/>
      <x:c r="S68" s="12"/>
      <x:c r="T68" s="12"/>
      <x:c r="U68" s="12"/>
      <x:c r="V68" s="12"/>
      <x:c r="W68" s="12"/>
      <x:c r="X68" s="12"/>
      <x:c r="Y68" s="12"/>
      <x:c r="Z68" s="12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2"/>
      <x:c r="P69" s="12"/>
      <x:c r="Q69" s="12"/>
      <x:c r="R69" s="12"/>
      <x:c r="S69" s="12"/>
      <x:c r="T69" s="12"/>
      <x:c r="U69" s="12"/>
      <x:c r="V69" s="12"/>
      <x:c r="W69" s="12"/>
      <x:c r="X69" s="12"/>
      <x:c r="Y69" s="12"/>
      <x:c r="Z69" s="12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2"/>
      <x:c r="P70" s="12"/>
      <x:c r="Q70" s="12"/>
      <x:c r="R70" s="12"/>
      <x:c r="S70" s="12"/>
      <x:c r="T70" s="12"/>
      <x:c r="U70" s="12"/>
      <x:c r="V70" s="12"/>
      <x:c r="W70" s="12"/>
      <x:c r="X70" s="12"/>
      <x:c r="Y70" s="12"/>
      <x:c r="Z70" s="12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2"/>
      <x:c r="P71" s="12"/>
      <x:c r="Q71" s="12"/>
      <x:c r="R71" s="12"/>
      <x:c r="S71" s="12"/>
      <x:c r="T71" s="12"/>
      <x:c r="U71" s="12"/>
      <x:c r="V71" s="12"/>
      <x:c r="W71" s="12"/>
      <x:c r="X71" s="12"/>
      <x:c r="Y71" s="12"/>
      <x:c r="Z71" s="12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2"/>
      <x:c r="P72" s="12"/>
      <x:c r="Q72" s="12"/>
      <x:c r="R72" s="12"/>
      <x:c r="S72" s="12"/>
      <x:c r="T72" s="12"/>
      <x:c r="U72" s="12"/>
      <x:c r="V72" s="12"/>
      <x:c r="W72" s="12"/>
      <x:c r="X72" s="12"/>
      <x:c r="Y72" s="12"/>
      <x:c r="Z72" s="12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2"/>
      <x:c r="P73" s="12"/>
      <x:c r="Q73" s="12"/>
      <x:c r="R73" s="12"/>
      <x:c r="S73" s="12"/>
      <x:c r="T73" s="12"/>
      <x:c r="U73" s="12"/>
      <x:c r="V73" s="12"/>
      <x:c r="W73" s="12"/>
      <x:c r="X73" s="12"/>
      <x:c r="Y73" s="12"/>
      <x:c r="Z73" s="12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2"/>
      <x:c r="P74" s="12"/>
      <x:c r="Q74" s="12"/>
      <x:c r="R74" s="12"/>
      <x:c r="S74" s="12"/>
      <x:c r="T74" s="12"/>
      <x:c r="U74" s="12"/>
      <x:c r="V74" s="12"/>
      <x:c r="W74" s="12"/>
      <x:c r="X74" s="12"/>
      <x:c r="Y74" s="12"/>
      <x:c r="Z74" s="12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2"/>
      <x:c r="P75" s="12"/>
      <x:c r="Q75" s="12"/>
      <x:c r="R75" s="12"/>
      <x:c r="S75" s="12"/>
      <x:c r="T75" s="12"/>
      <x:c r="U75" s="12"/>
      <x:c r="V75" s="12"/>
      <x:c r="W75" s="12"/>
      <x:c r="X75" s="12"/>
      <x:c r="Y75" s="12"/>
      <x:c r="Z75" s="12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2"/>
      <x:c r="P76" s="12"/>
      <x:c r="Q76" s="12"/>
      <x:c r="R76" s="12"/>
      <x:c r="S76" s="12"/>
      <x:c r="T76" s="12"/>
      <x:c r="U76" s="12"/>
      <x:c r="V76" s="12"/>
      <x:c r="W76" s="12"/>
      <x:c r="X76" s="12"/>
      <x:c r="Y76" s="12"/>
      <x:c r="Z76" s="12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2"/>
      <x:c r="P77" s="12"/>
      <x:c r="Q77" s="12"/>
      <x:c r="R77" s="12"/>
      <x:c r="S77" s="12"/>
      <x:c r="T77" s="12"/>
      <x:c r="U77" s="12"/>
      <x:c r="V77" s="12"/>
      <x:c r="W77" s="12"/>
      <x:c r="X77" s="12"/>
      <x:c r="Y77" s="12"/>
      <x:c r="Z77" s="12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2"/>
      <x:c r="P78" s="12"/>
      <x:c r="Q78" s="12"/>
      <x:c r="R78" s="12"/>
      <x:c r="S78" s="12"/>
      <x:c r="T78" s="12"/>
      <x:c r="U78" s="12"/>
      <x:c r="V78" s="12"/>
      <x:c r="W78" s="12"/>
      <x:c r="X78" s="12"/>
      <x:c r="Y78" s="12"/>
      <x:c r="Z78" s="12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2"/>
      <x:c r="P79" s="12"/>
      <x:c r="Q79" s="12"/>
      <x:c r="R79" s="12"/>
      <x:c r="S79" s="12"/>
      <x:c r="T79" s="12"/>
      <x:c r="U79" s="12"/>
      <x:c r="V79" s="12"/>
      <x:c r="W79" s="12"/>
      <x:c r="X79" s="12"/>
      <x:c r="Y79" s="12"/>
      <x:c r="Z79" s="12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2"/>
      <x:c r="P80" s="12"/>
      <x:c r="Q80" s="12"/>
      <x:c r="R80" s="12"/>
      <x:c r="S80" s="12"/>
      <x:c r="T80" s="12"/>
      <x:c r="U80" s="12"/>
      <x:c r="V80" s="12"/>
      <x:c r="W80" s="12"/>
      <x:c r="X80" s="12"/>
      <x:c r="Y80" s="12"/>
      <x:c r="Z80" s="12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2"/>
      <x:c r="P81" s="12"/>
      <x:c r="Q81" s="12"/>
      <x:c r="R81" s="12"/>
      <x:c r="S81" s="12"/>
      <x:c r="T81" s="12"/>
      <x:c r="U81" s="12"/>
      <x:c r="V81" s="12"/>
      <x:c r="W81" s="12"/>
      <x:c r="X81" s="12"/>
      <x:c r="Y81" s="12"/>
      <x:c r="Z81" s="12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2"/>
      <x:c r="P82" s="12"/>
      <x:c r="Q82" s="12"/>
      <x:c r="R82" s="12"/>
      <x:c r="S82" s="12"/>
      <x:c r="T82" s="12"/>
      <x:c r="U82" s="12"/>
      <x:c r="V82" s="12"/>
      <x:c r="W82" s="12"/>
      <x:c r="X82" s="12"/>
      <x:c r="Y82" s="12"/>
      <x:c r="Z82" s="12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2"/>
      <x:c r="P83" s="12"/>
      <x:c r="Q83" s="12"/>
      <x:c r="R83" s="12"/>
      <x:c r="S83" s="12"/>
      <x:c r="T83" s="12"/>
      <x:c r="U83" s="12"/>
      <x:c r="V83" s="12"/>
      <x:c r="W83" s="12"/>
      <x:c r="X83" s="12"/>
      <x:c r="Y83" s="12"/>
      <x:c r="Z83" s="12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2"/>
      <x:c r="P84" s="12"/>
      <x:c r="Q84" s="12"/>
      <x:c r="R84" s="12"/>
      <x:c r="S84" s="12"/>
      <x:c r="T84" s="12"/>
      <x:c r="U84" s="12"/>
      <x:c r="V84" s="12"/>
      <x:c r="W84" s="12"/>
      <x:c r="X84" s="12"/>
      <x:c r="Y84" s="12"/>
      <x:c r="Z84" s="12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2"/>
      <x:c r="P85" s="12"/>
      <x:c r="Q85" s="12"/>
      <x:c r="R85" s="12"/>
      <x:c r="S85" s="12"/>
      <x:c r="T85" s="12"/>
      <x:c r="U85" s="12"/>
      <x:c r="V85" s="12"/>
      <x:c r="W85" s="12"/>
      <x:c r="X85" s="12"/>
      <x:c r="Y85" s="12"/>
      <x:c r="Z85" s="12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2"/>
      <x:c r="P86" s="12"/>
      <x:c r="Q86" s="12"/>
      <x:c r="R86" s="12"/>
      <x:c r="S86" s="12"/>
      <x:c r="T86" s="12"/>
      <x:c r="U86" s="12"/>
      <x:c r="V86" s="12"/>
      <x:c r="W86" s="12"/>
      <x:c r="X86" s="12"/>
      <x:c r="Y86" s="12"/>
      <x:c r="Z86" s="12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2"/>
      <x:c r="P87" s="12"/>
      <x:c r="Q87" s="12"/>
      <x:c r="R87" s="12"/>
      <x:c r="S87" s="12"/>
      <x:c r="T87" s="12"/>
      <x:c r="U87" s="12"/>
      <x:c r="V87" s="12"/>
      <x:c r="W87" s="12"/>
      <x:c r="X87" s="12"/>
      <x:c r="Y87" s="12"/>
      <x:c r="Z87" s="12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  <x:c r="S88" s="12"/>
      <x:c r="T88" s="12"/>
      <x:c r="U88" s="12"/>
      <x:c r="V88" s="12"/>
      <x:c r="W88" s="12"/>
      <x:c r="X88" s="12"/>
      <x:c r="Y88" s="12"/>
      <x:c r="Z88" s="12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2"/>
      <x:c r="P89" s="12"/>
      <x:c r="Q89" s="12"/>
      <x:c r="R89" s="12"/>
      <x:c r="S89" s="12"/>
      <x:c r="T89" s="12"/>
      <x:c r="U89" s="12"/>
      <x:c r="V89" s="12"/>
      <x:c r="W89" s="12"/>
      <x:c r="X89" s="12"/>
      <x:c r="Y89" s="12"/>
      <x:c r="Z89" s="12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2"/>
      <x:c r="P90" s="12"/>
      <x:c r="Q90" s="12"/>
      <x:c r="R90" s="12"/>
      <x:c r="S90" s="12"/>
      <x:c r="T90" s="12"/>
      <x:c r="U90" s="12"/>
      <x:c r="V90" s="12"/>
      <x:c r="W90" s="12"/>
      <x:c r="X90" s="12"/>
      <x:c r="Y90" s="12"/>
      <x:c r="Z90" s="12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2"/>
      <x:c r="P91" s="12"/>
      <x:c r="Q91" s="12"/>
      <x:c r="R91" s="12"/>
      <x:c r="S91" s="12"/>
      <x:c r="T91" s="12"/>
      <x:c r="U91" s="12"/>
      <x:c r="V91" s="12"/>
      <x:c r="W91" s="12"/>
      <x:c r="X91" s="12"/>
      <x:c r="Y91" s="12"/>
      <x:c r="Z91" s="12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2"/>
      <x:c r="P92" s="12"/>
      <x:c r="Q92" s="12"/>
      <x:c r="R92" s="12"/>
      <x:c r="S92" s="12"/>
      <x:c r="T92" s="12"/>
      <x:c r="U92" s="12"/>
      <x:c r="V92" s="12"/>
      <x:c r="W92" s="12"/>
      <x:c r="X92" s="12"/>
      <x:c r="Y92" s="12"/>
      <x:c r="Z92" s="12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2"/>
      <x:c r="P93" s="12"/>
      <x:c r="Q93" s="12"/>
      <x:c r="R93" s="12"/>
      <x:c r="S93" s="12"/>
      <x:c r="T93" s="12"/>
      <x:c r="U93" s="12"/>
      <x:c r="V93" s="12"/>
      <x:c r="W93" s="12"/>
      <x:c r="X93" s="12"/>
      <x:c r="Y93" s="12"/>
      <x:c r="Z93" s="12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2"/>
      <x:c r="P94" s="12"/>
      <x:c r="Q94" s="12"/>
      <x:c r="R94" s="12"/>
      <x:c r="S94" s="12"/>
      <x:c r="T94" s="12"/>
      <x:c r="U94" s="12"/>
      <x:c r="V94" s="12"/>
      <x:c r="W94" s="12"/>
      <x:c r="X94" s="12"/>
      <x:c r="Y94" s="12"/>
      <x:c r="Z94" s="12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2"/>
      <x:c r="P95" s="12"/>
      <x:c r="Q95" s="12"/>
      <x:c r="R95" s="12"/>
      <x:c r="S95" s="12"/>
      <x:c r="T95" s="12"/>
      <x:c r="U95" s="12"/>
      <x:c r="V95" s="12"/>
      <x:c r="W95" s="12"/>
      <x:c r="X95" s="12"/>
      <x:c r="Y95" s="12"/>
      <x:c r="Z95" s="12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2"/>
      <x:c r="P96" s="12"/>
      <x:c r="Q96" s="12"/>
      <x:c r="R96" s="12"/>
      <x:c r="S96" s="12"/>
      <x:c r="T96" s="12"/>
      <x:c r="U96" s="12"/>
      <x:c r="V96" s="12"/>
      <x:c r="W96" s="12"/>
      <x:c r="X96" s="12"/>
      <x:c r="Y96" s="12"/>
      <x:c r="Z96" s="12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2"/>
      <x:c r="P97" s="12"/>
      <x:c r="Q97" s="12"/>
      <x:c r="R97" s="12"/>
      <x:c r="S97" s="12"/>
      <x:c r="T97" s="12"/>
      <x:c r="U97" s="12"/>
      <x:c r="V97" s="12"/>
      <x:c r="W97" s="12"/>
      <x:c r="X97" s="12"/>
      <x:c r="Y97" s="12"/>
      <x:c r="Z97" s="12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2"/>
      <x:c r="P98" s="12"/>
      <x:c r="Q98" s="12"/>
      <x:c r="R98" s="12"/>
      <x:c r="S98" s="12"/>
      <x:c r="T98" s="12"/>
      <x:c r="U98" s="12"/>
      <x:c r="V98" s="12"/>
      <x:c r="W98" s="12"/>
      <x:c r="X98" s="12"/>
      <x:c r="Y98" s="12"/>
      <x:c r="Z98" s="12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2"/>
      <x:c r="P99" s="12"/>
      <x:c r="Q99" s="12"/>
      <x:c r="R99" s="12"/>
      <x:c r="S99" s="12"/>
      <x:c r="T99" s="12"/>
      <x:c r="U99" s="12"/>
      <x:c r="V99" s="12"/>
      <x:c r="W99" s="12"/>
      <x:c r="X99" s="12"/>
      <x:c r="Y99" s="12"/>
      <x:c r="Z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2"/>
      <x:c r="P100" s="12"/>
      <x:c r="Q100" s="12"/>
      <x:c r="R100" s="12"/>
      <x:c r="S100" s="12"/>
      <x:c r="T100" s="12"/>
      <x:c r="U100" s="12"/>
      <x:c r="V100" s="12"/>
      <x:c r="W100" s="12"/>
      <x:c r="X100" s="12"/>
      <x:c r="Y100" s="12"/>
      <x:c r="Z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2"/>
      <x:c r="P101" s="12"/>
      <x:c r="Q101" s="12"/>
      <x:c r="R101" s="12"/>
      <x:c r="S101" s="12"/>
      <x:c r="T101" s="12"/>
      <x:c r="U101" s="12"/>
      <x:c r="V101" s="12"/>
      <x:c r="W101" s="12"/>
      <x:c r="X101" s="12"/>
      <x:c r="Y101" s="12"/>
      <x:c r="Z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2"/>
      <x:c r="P102" s="12"/>
      <x:c r="Q102" s="12"/>
      <x:c r="R102" s="12"/>
      <x:c r="S102" s="12"/>
      <x:c r="T102" s="12"/>
      <x:c r="U102" s="12"/>
      <x:c r="V102" s="12"/>
      <x:c r="W102" s="12"/>
      <x:c r="X102" s="12"/>
      <x:c r="Y102" s="12"/>
      <x:c r="Z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2"/>
      <x:c r="P103" s="12"/>
      <x:c r="Q103" s="12"/>
      <x:c r="R103" s="12"/>
      <x:c r="S103" s="12"/>
      <x:c r="T103" s="12"/>
      <x:c r="U103" s="12"/>
      <x:c r="V103" s="12"/>
      <x:c r="W103" s="12"/>
      <x:c r="X103" s="12"/>
      <x:c r="Y103" s="12"/>
      <x:c r="Z103" s="12"/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2"/>
      <x:c r="P104" s="12"/>
      <x:c r="Q104" s="12"/>
      <x:c r="R104" s="12"/>
      <x:c r="S104" s="12"/>
      <x:c r="T104" s="12"/>
      <x:c r="U104" s="12"/>
      <x:c r="V104" s="12"/>
      <x:c r="W104" s="12"/>
      <x:c r="X104" s="12"/>
      <x:c r="Y104" s="12"/>
      <x:c r="Z104" s="12"/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2"/>
      <x:c r="P105" s="12"/>
      <x:c r="Q105" s="12"/>
      <x:c r="R105" s="12"/>
      <x:c r="S105" s="12"/>
      <x:c r="T105" s="12"/>
      <x:c r="U105" s="12"/>
      <x:c r="V105" s="12"/>
      <x:c r="W105" s="12"/>
      <x:c r="X105" s="12"/>
      <x:c r="Y105" s="12"/>
      <x:c r="Z105" s="12"/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2"/>
      <x:c r="P106" s="12"/>
      <x:c r="Q106" s="12"/>
      <x:c r="R106" s="12"/>
      <x:c r="S106" s="12"/>
      <x:c r="T106" s="12"/>
      <x:c r="U106" s="12"/>
      <x:c r="V106" s="12"/>
      <x:c r="W106" s="12"/>
      <x:c r="X106" s="12"/>
      <x:c r="Y106" s="12"/>
      <x:c r="Z106" s="12"/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2"/>
      <x:c r="P107" s="12"/>
      <x:c r="Q107" s="12"/>
      <x:c r="R107" s="12"/>
      <x:c r="S107" s="12"/>
      <x:c r="T107" s="12"/>
      <x:c r="U107" s="12"/>
      <x:c r="V107" s="12"/>
      <x:c r="W107" s="12"/>
      <x:c r="X107" s="12"/>
      <x:c r="Y107" s="12"/>
      <x:c r="Z107" s="12"/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2"/>
      <x:c r="P108" s="12"/>
      <x:c r="Q108" s="12"/>
      <x:c r="R108" s="12"/>
      <x:c r="S108" s="12"/>
      <x:c r="T108" s="12"/>
      <x:c r="U108" s="12"/>
      <x:c r="V108" s="12"/>
      <x:c r="W108" s="12"/>
      <x:c r="X108" s="12"/>
      <x:c r="Y108" s="12"/>
      <x:c r="Z108" s="12"/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2"/>
      <x:c r="P109" s="12"/>
      <x:c r="Q109" s="12"/>
      <x:c r="R109" s="12"/>
      <x:c r="S109" s="12"/>
      <x:c r="T109" s="12"/>
      <x:c r="U109" s="12"/>
      <x:c r="V109" s="12"/>
      <x:c r="W109" s="12"/>
      <x:c r="X109" s="12"/>
      <x:c r="Y109" s="12"/>
      <x:c r="Z109" s="12"/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2"/>
      <x:c r="P110" s="12"/>
      <x:c r="Q110" s="12"/>
      <x:c r="R110" s="12"/>
      <x:c r="S110" s="12"/>
      <x:c r="T110" s="12"/>
      <x:c r="U110" s="12"/>
      <x:c r="V110" s="12"/>
      <x:c r="W110" s="12"/>
      <x:c r="X110" s="12"/>
      <x:c r="Y110" s="12"/>
      <x:c r="Z110" s="12"/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2"/>
      <x:c r="P111" s="12"/>
      <x:c r="Q111" s="12"/>
      <x:c r="R111" s="12"/>
      <x:c r="S111" s="12"/>
      <x:c r="T111" s="12"/>
      <x:c r="U111" s="12"/>
      <x:c r="V111" s="12"/>
      <x:c r="W111" s="12"/>
      <x:c r="X111" s="12"/>
      <x:c r="Y111" s="12"/>
      <x:c r="Z111" s="12"/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2"/>
      <x:c r="P112" s="12"/>
      <x:c r="Q112" s="12"/>
      <x:c r="R112" s="12"/>
      <x:c r="S112" s="12"/>
      <x:c r="T112" s="12"/>
      <x:c r="U112" s="12"/>
      <x:c r="V112" s="12"/>
      <x:c r="W112" s="12"/>
      <x:c r="X112" s="12"/>
      <x:c r="Y112" s="12"/>
      <x:c r="Z112" s="12"/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2"/>
      <x:c r="P113" s="12"/>
      <x:c r="Q113" s="12"/>
      <x:c r="R113" s="12"/>
      <x:c r="S113" s="12"/>
      <x:c r="T113" s="12"/>
      <x:c r="U113" s="12"/>
      <x:c r="V113" s="12"/>
      <x:c r="W113" s="12"/>
      <x:c r="X113" s="12"/>
      <x:c r="Y113" s="12"/>
      <x:c r="Z113" s="12"/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2"/>
      <x:c r="P114" s="12"/>
      <x:c r="Q114" s="12"/>
      <x:c r="R114" s="12"/>
      <x:c r="S114" s="12"/>
      <x:c r="T114" s="12"/>
      <x:c r="U114" s="12"/>
      <x:c r="V114" s="12"/>
      <x:c r="W114" s="12"/>
      <x:c r="X114" s="12"/>
      <x:c r="Y114" s="12"/>
      <x:c r="Z114" s="12"/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2"/>
      <x:c r="P115" s="12"/>
      <x:c r="Q115" s="12"/>
      <x:c r="R115" s="12"/>
      <x:c r="S115" s="12"/>
      <x:c r="T115" s="12"/>
      <x:c r="U115" s="12"/>
      <x:c r="V115" s="12"/>
      <x:c r="W115" s="12"/>
      <x:c r="X115" s="12"/>
      <x:c r="Y115" s="12"/>
      <x:c r="Z115" s="12"/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2"/>
      <x:c r="P116" s="12"/>
      <x:c r="Q116" s="12"/>
      <x:c r="R116" s="12"/>
      <x:c r="S116" s="12"/>
      <x:c r="T116" s="12"/>
      <x:c r="U116" s="12"/>
      <x:c r="V116" s="12"/>
      <x:c r="W116" s="12"/>
      <x:c r="X116" s="12"/>
      <x:c r="Y116" s="12"/>
      <x:c r="Z116" s="12"/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2"/>
      <x:c r="P117" s="12"/>
      <x:c r="Q117" s="12"/>
      <x:c r="R117" s="12"/>
      <x:c r="S117" s="12"/>
      <x:c r="T117" s="12"/>
      <x:c r="U117" s="12"/>
      <x:c r="V117" s="12"/>
      <x:c r="W117" s="12"/>
      <x:c r="X117" s="12"/>
      <x:c r="Y117" s="12"/>
      <x:c r="Z117" s="12"/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2"/>
      <x:c r="P118" s="12"/>
      <x:c r="Q118" s="12"/>
      <x:c r="R118" s="12"/>
      <x:c r="S118" s="12"/>
      <x:c r="T118" s="12"/>
      <x:c r="U118" s="12"/>
      <x:c r="V118" s="12"/>
      <x:c r="W118" s="12"/>
      <x:c r="X118" s="12"/>
      <x:c r="Y118" s="12"/>
      <x:c r="Z118" s="12"/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2"/>
      <x:c r="P119" s="12"/>
      <x:c r="Q119" s="12"/>
      <x:c r="R119" s="12"/>
      <x:c r="S119" s="12"/>
      <x:c r="T119" s="12"/>
      <x:c r="U119" s="12"/>
      <x:c r="V119" s="12"/>
      <x:c r="W119" s="12"/>
      <x:c r="X119" s="12"/>
      <x:c r="Y119" s="12"/>
      <x:c r="Z119" s="12"/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2"/>
      <x:c r="P120" s="12"/>
      <x:c r="Q120" s="12"/>
      <x:c r="R120" s="12"/>
      <x:c r="S120" s="12"/>
      <x:c r="T120" s="12"/>
      <x:c r="U120" s="12"/>
      <x:c r="V120" s="12"/>
      <x:c r="W120" s="12"/>
      <x:c r="X120" s="12"/>
      <x:c r="Y120" s="12"/>
      <x:c r="Z120" s="12"/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2"/>
      <x:c r="P121" s="12"/>
      <x:c r="Q121" s="12"/>
      <x:c r="R121" s="12"/>
      <x:c r="S121" s="12"/>
      <x:c r="T121" s="12"/>
      <x:c r="U121" s="12"/>
      <x:c r="V121" s="12"/>
      <x:c r="W121" s="12"/>
      <x:c r="X121" s="12"/>
      <x:c r="Y121" s="12"/>
      <x:c r="Z121" s="12"/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2"/>
      <x:c r="P122" s="12"/>
      <x:c r="Q122" s="12"/>
      <x:c r="R122" s="12"/>
      <x:c r="S122" s="12"/>
      <x:c r="T122" s="12"/>
      <x:c r="U122" s="12"/>
      <x:c r="V122" s="12"/>
      <x:c r="W122" s="12"/>
      <x:c r="X122" s="12"/>
      <x:c r="Y122" s="12"/>
      <x:c r="Z122" s="12"/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2"/>
      <x:c r="P123" s="12"/>
      <x:c r="Q123" s="12"/>
      <x:c r="R123" s="12"/>
      <x:c r="S123" s="12"/>
      <x:c r="T123" s="12"/>
      <x:c r="U123" s="12"/>
      <x:c r="V123" s="12"/>
      <x:c r="W123" s="12"/>
      <x:c r="X123" s="12"/>
      <x:c r="Y123" s="12"/>
      <x:c r="Z123" s="12"/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2"/>
      <x:c r="P124" s="12"/>
      <x:c r="Q124" s="12"/>
      <x:c r="R124" s="12"/>
      <x:c r="S124" s="12"/>
      <x:c r="T124" s="12"/>
      <x:c r="U124" s="12"/>
      <x:c r="V124" s="12"/>
      <x:c r="W124" s="12"/>
      <x:c r="X124" s="12"/>
      <x:c r="Y124" s="12"/>
      <x:c r="Z124" s="12"/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2"/>
      <x:c r="P125" s="12"/>
      <x:c r="Q125" s="12"/>
      <x:c r="R125" s="12"/>
      <x:c r="S125" s="12"/>
      <x:c r="T125" s="12"/>
      <x:c r="U125" s="12"/>
      <x:c r="V125" s="12"/>
      <x:c r="W125" s="12"/>
      <x:c r="X125" s="12"/>
      <x:c r="Y125" s="12"/>
      <x:c r="Z125" s="12"/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2"/>
      <x:c r="P126" s="12"/>
      <x:c r="Q126" s="12"/>
      <x:c r="R126" s="12"/>
      <x:c r="S126" s="12"/>
      <x:c r="T126" s="12"/>
      <x:c r="U126" s="12"/>
      <x:c r="V126" s="12"/>
      <x:c r="W126" s="12"/>
      <x:c r="X126" s="12"/>
      <x:c r="Y126" s="12"/>
      <x:c r="Z126" s="12"/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2"/>
      <x:c r="P127" s="12"/>
      <x:c r="Q127" s="12"/>
      <x:c r="R127" s="12"/>
      <x:c r="S127" s="12"/>
      <x:c r="T127" s="12"/>
      <x:c r="U127" s="12"/>
      <x:c r="V127" s="12"/>
      <x:c r="W127" s="12"/>
      <x:c r="X127" s="12"/>
      <x:c r="Y127" s="12"/>
      <x:c r="Z127" s="12"/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2"/>
      <x:c r="P128" s="12"/>
      <x:c r="Q128" s="12"/>
      <x:c r="R128" s="12"/>
      <x:c r="S128" s="12"/>
      <x:c r="T128" s="12"/>
      <x:c r="U128" s="12"/>
      <x:c r="V128" s="12"/>
      <x:c r="W128" s="12"/>
      <x:c r="X128" s="12"/>
      <x:c r="Y128" s="12"/>
      <x:c r="Z128" s="12"/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2"/>
      <x:c r="P129" s="12"/>
      <x:c r="Q129" s="12"/>
      <x:c r="R129" s="12"/>
      <x:c r="S129" s="12"/>
      <x:c r="T129" s="12"/>
      <x:c r="U129" s="12"/>
      <x:c r="V129" s="12"/>
      <x:c r="W129" s="12"/>
      <x:c r="X129" s="12"/>
      <x:c r="Y129" s="12"/>
      <x:c r="Z129" s="12"/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2"/>
      <x:c r="P130" s="12"/>
      <x:c r="Q130" s="12"/>
      <x:c r="R130" s="12"/>
      <x:c r="S130" s="12"/>
      <x:c r="T130" s="12"/>
      <x:c r="U130" s="12"/>
      <x:c r="V130" s="12"/>
      <x:c r="W130" s="12"/>
      <x:c r="X130" s="12"/>
      <x:c r="Y130" s="12"/>
      <x:c r="Z130" s="12"/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2"/>
      <x:c r="P131" s="12"/>
      <x:c r="Q131" s="12"/>
      <x:c r="R131" s="12"/>
      <x:c r="S131" s="12"/>
      <x:c r="T131" s="12"/>
      <x:c r="U131" s="12"/>
      <x:c r="V131" s="12"/>
      <x:c r="W131" s="12"/>
      <x:c r="X131" s="12"/>
      <x:c r="Y131" s="12"/>
      <x:c r="Z131" s="12"/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2"/>
      <x:c r="P132" s="12"/>
      <x:c r="Q132" s="12"/>
      <x:c r="R132" s="12"/>
      <x:c r="S132" s="12"/>
      <x:c r="T132" s="12"/>
      <x:c r="U132" s="12"/>
      <x:c r="V132" s="12"/>
      <x:c r="W132" s="12"/>
      <x:c r="X132" s="12"/>
      <x:c r="Y132" s="12"/>
      <x:c r="Z132" s="12"/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2"/>
      <x:c r="P133" s="12"/>
      <x:c r="Q133" s="12"/>
      <x:c r="R133" s="12"/>
      <x:c r="S133" s="12"/>
      <x:c r="T133" s="12"/>
      <x:c r="U133" s="12"/>
      <x:c r="V133" s="12"/>
      <x:c r="W133" s="12"/>
      <x:c r="X133" s="12"/>
      <x:c r="Y133" s="12"/>
      <x:c r="Z133" s="12"/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2"/>
      <x:c r="P134" s="12"/>
      <x:c r="Q134" s="12"/>
      <x:c r="R134" s="12"/>
      <x:c r="S134" s="12"/>
      <x:c r="T134" s="12"/>
      <x:c r="U134" s="12"/>
      <x:c r="V134" s="12"/>
      <x:c r="W134" s="12"/>
      <x:c r="X134" s="12"/>
      <x:c r="Y134" s="12"/>
      <x:c r="Z134" s="12"/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2"/>
      <x:c r="P135" s="12"/>
      <x:c r="Q135" s="12"/>
      <x:c r="R135" s="12"/>
      <x:c r="S135" s="12"/>
      <x:c r="T135" s="12"/>
      <x:c r="U135" s="12"/>
      <x:c r="V135" s="12"/>
      <x:c r="W135" s="12"/>
      <x:c r="X135" s="12"/>
      <x:c r="Y135" s="12"/>
      <x:c r="Z135" s="12"/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2"/>
      <x:c r="P136" s="12"/>
      <x:c r="Q136" s="12"/>
      <x:c r="R136" s="12"/>
      <x:c r="S136" s="12"/>
      <x:c r="T136" s="12"/>
      <x:c r="U136" s="12"/>
      <x:c r="V136" s="12"/>
      <x:c r="W136" s="12"/>
      <x:c r="X136" s="12"/>
      <x:c r="Y136" s="12"/>
      <x:c r="Z136" s="12"/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2"/>
      <x:c r="P137" s="12"/>
      <x:c r="Q137" s="12"/>
      <x:c r="R137" s="12"/>
      <x:c r="S137" s="12"/>
      <x:c r="T137" s="12"/>
      <x:c r="U137" s="12"/>
      <x:c r="V137" s="12"/>
      <x:c r="W137" s="12"/>
      <x:c r="X137" s="12"/>
      <x:c r="Y137" s="12"/>
      <x:c r="Z137" s="12"/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2"/>
      <x:c r="P138" s="12"/>
      <x:c r="Q138" s="12"/>
      <x:c r="R138" s="12"/>
      <x:c r="S138" s="12"/>
      <x:c r="T138" s="12"/>
      <x:c r="U138" s="12"/>
      <x:c r="V138" s="12"/>
      <x:c r="W138" s="12"/>
      <x:c r="X138" s="12"/>
      <x:c r="Y138" s="12"/>
      <x:c r="Z138" s="12"/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2"/>
      <x:c r="P139" s="12"/>
      <x:c r="Q139" s="12"/>
      <x:c r="R139" s="12"/>
      <x:c r="S139" s="12"/>
      <x:c r="T139" s="12"/>
      <x:c r="U139" s="12"/>
      <x:c r="V139" s="12"/>
      <x:c r="W139" s="12"/>
      <x:c r="X139" s="12"/>
      <x:c r="Y139" s="12"/>
      <x:c r="Z139" s="12"/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2"/>
      <x:c r="P140" s="12"/>
      <x:c r="Q140" s="12"/>
      <x:c r="R140" s="12"/>
      <x:c r="S140" s="12"/>
      <x:c r="T140" s="12"/>
      <x:c r="U140" s="12"/>
      <x:c r="V140" s="12"/>
      <x:c r="W140" s="12"/>
      <x:c r="X140" s="12"/>
      <x:c r="Y140" s="12"/>
      <x:c r="Z140" s="12"/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2"/>
      <x:c r="P141" s="12"/>
      <x:c r="Q141" s="12"/>
      <x:c r="R141" s="12"/>
      <x:c r="S141" s="12"/>
      <x:c r="T141" s="12"/>
      <x:c r="U141" s="12"/>
      <x:c r="V141" s="12"/>
      <x:c r="W141" s="12"/>
      <x:c r="X141" s="12"/>
      <x:c r="Y141" s="12"/>
      <x:c r="Z141" s="12"/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2"/>
      <x:c r="P142" s="12"/>
      <x:c r="Q142" s="12"/>
      <x:c r="R142" s="12"/>
      <x:c r="S142" s="12"/>
      <x:c r="T142" s="12"/>
      <x:c r="U142" s="12"/>
      <x:c r="V142" s="12"/>
      <x:c r="W142" s="12"/>
      <x:c r="X142" s="12"/>
      <x:c r="Y142" s="12"/>
      <x:c r="Z142" s="12"/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2"/>
      <x:c r="P143" s="12"/>
      <x:c r="Q143" s="12"/>
      <x:c r="R143" s="12"/>
      <x:c r="S143" s="12"/>
      <x:c r="T143" s="12"/>
      <x:c r="U143" s="12"/>
      <x:c r="V143" s="12"/>
      <x:c r="W143" s="12"/>
      <x:c r="X143" s="12"/>
      <x:c r="Y143" s="12"/>
      <x:c r="Z143" s="12"/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2"/>
      <x:c r="P144" s="12"/>
      <x:c r="Q144" s="12"/>
      <x:c r="R144" s="12"/>
      <x:c r="S144" s="12"/>
      <x:c r="T144" s="12"/>
      <x:c r="U144" s="12"/>
      <x:c r="V144" s="12"/>
      <x:c r="W144" s="12"/>
      <x:c r="X144" s="12"/>
      <x:c r="Y144" s="12"/>
      <x:c r="Z144" s="12"/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2"/>
      <x:c r="P145" s="12"/>
      <x:c r="Q145" s="12"/>
      <x:c r="R145" s="12"/>
      <x:c r="S145" s="12"/>
      <x:c r="T145" s="12"/>
      <x:c r="U145" s="12"/>
      <x:c r="V145" s="12"/>
      <x:c r="W145" s="12"/>
      <x:c r="X145" s="12"/>
      <x:c r="Y145" s="12"/>
      <x:c r="Z145" s="12"/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2"/>
      <x:c r="P146" s="12"/>
      <x:c r="Q146" s="12"/>
      <x:c r="R146" s="12"/>
      <x:c r="S146" s="12"/>
      <x:c r="T146" s="12"/>
      <x:c r="U146" s="12"/>
      <x:c r="V146" s="12"/>
      <x:c r="W146" s="12"/>
      <x:c r="X146" s="12"/>
      <x:c r="Y146" s="12"/>
      <x:c r="Z146" s="12"/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2"/>
      <x:c r="P147" s="12"/>
      <x:c r="Q147" s="12"/>
      <x:c r="R147" s="12"/>
      <x:c r="S147" s="12"/>
      <x:c r="T147" s="12"/>
      <x:c r="U147" s="12"/>
      <x:c r="V147" s="12"/>
      <x:c r="W147" s="12"/>
      <x:c r="X147" s="12"/>
      <x:c r="Y147" s="12"/>
      <x:c r="Z147" s="12"/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2"/>
      <x:c r="P148" s="12"/>
      <x:c r="Q148" s="12"/>
      <x:c r="R148" s="12"/>
      <x:c r="S148" s="12"/>
      <x:c r="T148" s="12"/>
      <x:c r="U148" s="12"/>
      <x:c r="V148" s="12"/>
      <x:c r="W148" s="12"/>
      <x:c r="X148" s="12"/>
      <x:c r="Y148" s="12"/>
      <x:c r="Z148" s="12"/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2"/>
      <x:c r="P149" s="12"/>
      <x:c r="Q149" s="12"/>
      <x:c r="R149" s="12"/>
      <x:c r="S149" s="12"/>
      <x:c r="T149" s="12"/>
      <x:c r="U149" s="12"/>
      <x:c r="V149" s="12"/>
      <x:c r="W149" s="12"/>
      <x:c r="X149" s="12"/>
      <x:c r="Y149" s="12"/>
      <x:c r="Z149" s="12"/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2"/>
      <x:c r="P150" s="12"/>
      <x:c r="Q150" s="12"/>
      <x:c r="R150" s="12"/>
      <x:c r="S150" s="12"/>
      <x:c r="T150" s="12"/>
      <x:c r="U150" s="12"/>
      <x:c r="V150" s="12"/>
      <x:c r="W150" s="12"/>
      <x:c r="X150" s="12"/>
      <x:c r="Y150" s="12"/>
      <x:c r="Z150" s="12"/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2"/>
      <x:c r="P151" s="12"/>
      <x:c r="Q151" s="12"/>
      <x:c r="R151" s="12"/>
      <x:c r="S151" s="12"/>
      <x:c r="T151" s="12"/>
      <x:c r="U151" s="12"/>
      <x:c r="V151" s="12"/>
      <x:c r="W151" s="12"/>
      <x:c r="X151" s="12"/>
      <x:c r="Y151" s="12"/>
      <x:c r="Z151" s="12"/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2"/>
      <x:c r="P152" s="12"/>
      <x:c r="Q152" s="12"/>
      <x:c r="R152" s="12"/>
      <x:c r="S152" s="12"/>
      <x:c r="T152" s="12"/>
      <x:c r="U152" s="12"/>
      <x:c r="V152" s="12"/>
      <x:c r="W152" s="12"/>
      <x:c r="X152" s="12"/>
      <x:c r="Y152" s="12"/>
      <x:c r="Z152" s="12"/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2"/>
      <x:c r="P153" s="12"/>
      <x:c r="Q153" s="12"/>
      <x:c r="R153" s="12"/>
      <x:c r="S153" s="12"/>
      <x:c r="T153" s="12"/>
      <x:c r="U153" s="12"/>
      <x:c r="V153" s="12"/>
      <x:c r="W153" s="12"/>
      <x:c r="X153" s="12"/>
      <x:c r="Y153" s="12"/>
      <x:c r="Z153" s="12"/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2"/>
      <x:c r="P154" s="12"/>
      <x:c r="Q154" s="12"/>
      <x:c r="R154" s="12"/>
      <x:c r="S154" s="12"/>
      <x:c r="T154" s="12"/>
      <x:c r="U154" s="12"/>
      <x:c r="V154" s="12"/>
      <x:c r="W154" s="12"/>
      <x:c r="X154" s="12"/>
      <x:c r="Y154" s="12"/>
      <x:c r="Z154" s="12"/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2"/>
      <x:c r="P155" s="12"/>
      <x:c r="Q155" s="12"/>
      <x:c r="R155" s="12"/>
      <x:c r="S155" s="12"/>
      <x:c r="T155" s="12"/>
      <x:c r="U155" s="12"/>
      <x:c r="V155" s="12"/>
      <x:c r="W155" s="12"/>
      <x:c r="X155" s="12"/>
      <x:c r="Y155" s="12"/>
      <x:c r="Z155" s="12"/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2"/>
      <x:c r="P156" s="12"/>
      <x:c r="Q156" s="12"/>
      <x:c r="R156" s="12"/>
      <x:c r="S156" s="12"/>
      <x:c r="T156" s="12"/>
      <x:c r="U156" s="12"/>
      <x:c r="V156" s="12"/>
      <x:c r="W156" s="12"/>
      <x:c r="X156" s="12"/>
      <x:c r="Y156" s="12"/>
      <x:c r="Z156" s="12"/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2"/>
      <x:c r="P157" s="12"/>
      <x:c r="Q157" s="12"/>
      <x:c r="R157" s="12"/>
      <x:c r="S157" s="12"/>
      <x:c r="T157" s="12"/>
      <x:c r="U157" s="12"/>
      <x:c r="V157" s="12"/>
      <x:c r="W157" s="12"/>
      <x:c r="X157" s="12"/>
      <x:c r="Y157" s="12"/>
      <x:c r="Z157" s="12"/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2"/>
      <x:c r="P158" s="12"/>
      <x:c r="Q158" s="12"/>
      <x:c r="R158" s="12"/>
      <x:c r="S158" s="12"/>
      <x:c r="T158" s="12"/>
      <x:c r="U158" s="12"/>
      <x:c r="V158" s="12"/>
      <x:c r="W158" s="12"/>
      <x:c r="X158" s="12"/>
      <x:c r="Y158" s="12"/>
      <x:c r="Z158" s="12"/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2"/>
      <x:c r="P159" s="12"/>
      <x:c r="Q159" s="12"/>
      <x:c r="R159" s="12"/>
      <x:c r="S159" s="12"/>
      <x:c r="T159" s="12"/>
      <x:c r="U159" s="12"/>
      <x:c r="V159" s="12"/>
      <x:c r="W159" s="12"/>
      <x:c r="X159" s="12"/>
      <x:c r="Y159" s="12"/>
      <x:c r="Z159" s="12"/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2"/>
      <x:c r="P160" s="12"/>
      <x:c r="Q160" s="12"/>
      <x:c r="R160" s="12"/>
      <x:c r="S160" s="12"/>
      <x:c r="T160" s="12"/>
      <x:c r="U160" s="12"/>
      <x:c r="V160" s="12"/>
      <x:c r="W160" s="12"/>
      <x:c r="X160" s="12"/>
      <x:c r="Y160" s="12"/>
      <x:c r="Z160" s="12"/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2"/>
      <x:c r="P161" s="12"/>
      <x:c r="Q161" s="12"/>
      <x:c r="R161" s="12"/>
      <x:c r="S161" s="12"/>
      <x:c r="T161" s="12"/>
      <x:c r="U161" s="12"/>
      <x:c r="V161" s="12"/>
      <x:c r="W161" s="12"/>
      <x:c r="X161" s="12"/>
      <x:c r="Y161" s="12"/>
      <x:c r="Z161" s="12"/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2"/>
      <x:c r="P162" s="12"/>
      <x:c r="Q162" s="12"/>
      <x:c r="R162" s="12"/>
      <x:c r="S162" s="12"/>
      <x:c r="T162" s="12"/>
      <x:c r="U162" s="12"/>
      <x:c r="V162" s="12"/>
      <x:c r="W162" s="12"/>
      <x:c r="X162" s="12"/>
      <x:c r="Y162" s="12"/>
      <x:c r="Z162" s="12"/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2"/>
      <x:c r="P163" s="12"/>
      <x:c r="Q163" s="12"/>
      <x:c r="R163" s="12"/>
      <x:c r="S163" s="12"/>
      <x:c r="T163" s="12"/>
      <x:c r="U163" s="12"/>
      <x:c r="V163" s="12"/>
      <x:c r="W163" s="12"/>
      <x:c r="X163" s="12"/>
      <x:c r="Y163" s="12"/>
      <x:c r="Z163" s="12"/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2"/>
      <x:c r="P164" s="12"/>
      <x:c r="Q164" s="12"/>
      <x:c r="R164" s="12"/>
      <x:c r="S164" s="12"/>
      <x:c r="T164" s="12"/>
      <x:c r="U164" s="12"/>
      <x:c r="V164" s="12"/>
      <x:c r="W164" s="12"/>
      <x:c r="X164" s="12"/>
      <x:c r="Y164" s="12"/>
      <x:c r="Z164" s="12"/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2"/>
      <x:c r="P165" s="12"/>
      <x:c r="Q165" s="12"/>
      <x:c r="R165" s="12"/>
      <x:c r="S165" s="12"/>
      <x:c r="T165" s="12"/>
      <x:c r="U165" s="12"/>
      <x:c r="V165" s="12"/>
      <x:c r="W165" s="12"/>
      <x:c r="X165" s="12"/>
      <x:c r="Y165" s="12"/>
      <x:c r="Z165" s="12"/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2"/>
      <x:c r="P166" s="12"/>
      <x:c r="Q166" s="12"/>
      <x:c r="R166" s="12"/>
      <x:c r="S166" s="12"/>
      <x:c r="T166" s="12"/>
      <x:c r="U166" s="12"/>
      <x:c r="V166" s="12"/>
      <x:c r="W166" s="12"/>
      <x:c r="X166" s="12"/>
      <x:c r="Y166" s="12"/>
      <x:c r="Z166" s="12"/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2"/>
      <x:c r="P167" s="12"/>
      <x:c r="Q167" s="12"/>
      <x:c r="R167" s="12"/>
      <x:c r="S167" s="12"/>
      <x:c r="T167" s="12"/>
      <x:c r="U167" s="12"/>
      <x:c r="V167" s="12"/>
      <x:c r="W167" s="12"/>
      <x:c r="X167" s="12"/>
      <x:c r="Y167" s="12"/>
      <x:c r="Z167" s="12"/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2"/>
      <x:c r="P168" s="12"/>
      <x:c r="Q168" s="12"/>
      <x:c r="R168" s="12"/>
      <x:c r="S168" s="12"/>
      <x:c r="T168" s="12"/>
      <x:c r="U168" s="12"/>
      <x:c r="V168" s="12"/>
      <x:c r="W168" s="12"/>
      <x:c r="X168" s="12"/>
      <x:c r="Y168" s="12"/>
      <x:c r="Z168" s="12"/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2"/>
      <x:c r="P169" s="12"/>
      <x:c r="Q169" s="12"/>
      <x:c r="R169" s="12"/>
      <x:c r="S169" s="12"/>
      <x:c r="T169" s="12"/>
      <x:c r="U169" s="12"/>
      <x:c r="V169" s="12"/>
      <x:c r="W169" s="12"/>
      <x:c r="X169" s="12"/>
      <x:c r="Y169" s="12"/>
      <x:c r="Z169" s="12"/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2"/>
      <x:c r="P170" s="12"/>
      <x:c r="Q170" s="12"/>
      <x:c r="R170" s="12"/>
      <x:c r="S170" s="12"/>
      <x:c r="T170" s="12"/>
      <x:c r="U170" s="12"/>
      <x:c r="V170" s="12"/>
      <x:c r="W170" s="12"/>
      <x:c r="X170" s="12"/>
      <x:c r="Y170" s="12"/>
      <x:c r="Z170" s="12"/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2"/>
      <x:c r="P171" s="12"/>
      <x:c r="Q171" s="12"/>
      <x:c r="R171" s="12"/>
      <x:c r="S171" s="12"/>
      <x:c r="T171" s="12"/>
      <x:c r="U171" s="12"/>
      <x:c r="V171" s="12"/>
      <x:c r="W171" s="12"/>
      <x:c r="X171" s="12"/>
      <x:c r="Y171" s="12"/>
      <x:c r="Z171" s="12"/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2"/>
      <x:c r="P172" s="12"/>
      <x:c r="Q172" s="12"/>
      <x:c r="R172" s="12"/>
      <x:c r="S172" s="12"/>
      <x:c r="T172" s="12"/>
      <x:c r="U172" s="12"/>
      <x:c r="V172" s="12"/>
      <x:c r="W172" s="12"/>
      <x:c r="X172" s="12"/>
      <x:c r="Y172" s="12"/>
      <x:c r="Z172" s="12"/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2"/>
      <x:c r="P173" s="12"/>
      <x:c r="Q173" s="12"/>
      <x:c r="R173" s="12"/>
      <x:c r="S173" s="12"/>
      <x:c r="T173" s="12"/>
      <x:c r="U173" s="12"/>
      <x:c r="V173" s="12"/>
      <x:c r="W173" s="12"/>
      <x:c r="X173" s="12"/>
      <x:c r="Y173" s="12"/>
      <x:c r="Z173" s="12"/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2"/>
      <x:c r="P174" s="12"/>
      <x:c r="Q174" s="12"/>
      <x:c r="R174" s="12"/>
      <x:c r="S174" s="12"/>
      <x:c r="T174" s="12"/>
      <x:c r="U174" s="12"/>
      <x:c r="V174" s="12"/>
      <x:c r="W174" s="12"/>
      <x:c r="X174" s="12"/>
      <x:c r="Y174" s="12"/>
      <x:c r="Z174" s="12"/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2"/>
      <x:c r="P175" s="12"/>
      <x:c r="Q175" s="12"/>
      <x:c r="R175" s="12"/>
      <x:c r="S175" s="12"/>
      <x:c r="T175" s="12"/>
      <x:c r="U175" s="12"/>
      <x:c r="V175" s="12"/>
      <x:c r="W175" s="12"/>
      <x:c r="X175" s="12"/>
      <x:c r="Y175" s="12"/>
      <x:c r="Z175" s="12"/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2"/>
      <x:c r="P176" s="12"/>
      <x:c r="Q176" s="12"/>
      <x:c r="R176" s="12"/>
      <x:c r="S176" s="12"/>
      <x:c r="T176" s="12"/>
      <x:c r="U176" s="12"/>
      <x:c r="V176" s="12"/>
      <x:c r="W176" s="12"/>
      <x:c r="X176" s="12"/>
      <x:c r="Y176" s="12"/>
      <x:c r="Z176" s="12"/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2"/>
      <x:c r="P177" s="12"/>
      <x:c r="Q177" s="12"/>
      <x:c r="R177" s="12"/>
      <x:c r="S177" s="12"/>
      <x:c r="T177" s="12"/>
      <x:c r="U177" s="12"/>
      <x:c r="V177" s="12"/>
      <x:c r="W177" s="12"/>
      <x:c r="X177" s="12"/>
      <x:c r="Y177" s="12"/>
      <x:c r="Z177" s="12"/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2"/>
      <x:c r="P178" s="12"/>
      <x:c r="Q178" s="12"/>
      <x:c r="R178" s="12"/>
      <x:c r="S178" s="12"/>
      <x:c r="T178" s="12"/>
      <x:c r="U178" s="12"/>
      <x:c r="V178" s="12"/>
      <x:c r="W178" s="12"/>
      <x:c r="X178" s="12"/>
      <x:c r="Y178" s="12"/>
      <x:c r="Z178" s="12"/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2"/>
      <x:c r="P179" s="12"/>
      <x:c r="Q179" s="12"/>
      <x:c r="R179" s="12"/>
      <x:c r="S179" s="12"/>
      <x:c r="T179" s="12"/>
      <x:c r="U179" s="12"/>
      <x:c r="V179" s="12"/>
      <x:c r="W179" s="12"/>
      <x:c r="X179" s="12"/>
      <x:c r="Y179" s="12"/>
      <x:c r="Z179" s="12"/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2"/>
      <x:c r="P180" s="12"/>
      <x:c r="Q180" s="12"/>
      <x:c r="R180" s="12"/>
      <x:c r="S180" s="12"/>
      <x:c r="T180" s="12"/>
      <x:c r="U180" s="12"/>
      <x:c r="V180" s="12"/>
      <x:c r="W180" s="12"/>
      <x:c r="X180" s="12"/>
      <x:c r="Y180" s="12"/>
      <x:c r="Z180" s="12"/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2"/>
      <x:c r="P181" s="12"/>
      <x:c r="Q181" s="12"/>
      <x:c r="R181" s="12"/>
      <x:c r="S181" s="12"/>
      <x:c r="T181" s="12"/>
      <x:c r="U181" s="12"/>
      <x:c r="V181" s="12"/>
      <x:c r="W181" s="12"/>
      <x:c r="X181" s="12"/>
      <x:c r="Y181" s="12"/>
      <x:c r="Z181" s="12"/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2"/>
      <x:c r="P182" s="12"/>
      <x:c r="Q182" s="12"/>
      <x:c r="R182" s="12"/>
      <x:c r="S182" s="12"/>
      <x:c r="T182" s="12"/>
      <x:c r="U182" s="12"/>
      <x:c r="V182" s="12"/>
      <x:c r="W182" s="12"/>
      <x:c r="X182" s="12"/>
      <x:c r="Y182" s="12"/>
      <x:c r="Z182" s="12"/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2"/>
      <x:c r="P183" s="12"/>
      <x:c r="Q183" s="12"/>
      <x:c r="R183" s="12"/>
      <x:c r="S183" s="12"/>
      <x:c r="T183" s="12"/>
      <x:c r="U183" s="12"/>
      <x:c r="V183" s="12"/>
      <x:c r="W183" s="12"/>
      <x:c r="X183" s="12"/>
      <x:c r="Y183" s="12"/>
      <x:c r="Z183" s="12"/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2"/>
      <x:c r="P184" s="12"/>
      <x:c r="Q184" s="12"/>
      <x:c r="R184" s="12"/>
      <x:c r="S184" s="12"/>
      <x:c r="T184" s="12"/>
      <x:c r="U184" s="12"/>
      <x:c r="V184" s="12"/>
      <x:c r="W184" s="12"/>
      <x:c r="X184" s="12"/>
      <x:c r="Y184" s="12"/>
      <x:c r="Z184" s="12"/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2"/>
      <x:c r="P185" s="12"/>
      <x:c r="Q185" s="12"/>
      <x:c r="R185" s="12"/>
      <x:c r="S185" s="12"/>
      <x:c r="T185" s="12"/>
      <x:c r="U185" s="12"/>
      <x:c r="V185" s="12"/>
      <x:c r="W185" s="12"/>
      <x:c r="X185" s="12"/>
      <x:c r="Y185" s="12"/>
      <x:c r="Z185" s="12"/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2"/>
      <x:c r="P186" s="12"/>
      <x:c r="Q186" s="12"/>
      <x:c r="R186" s="12"/>
      <x:c r="S186" s="12"/>
      <x:c r="T186" s="12"/>
      <x:c r="U186" s="12"/>
      <x:c r="V186" s="12"/>
      <x:c r="W186" s="12"/>
      <x:c r="X186" s="12"/>
      <x:c r="Y186" s="12"/>
      <x:c r="Z186" s="12"/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2"/>
      <x:c r="P187" s="12"/>
      <x:c r="Q187" s="12"/>
      <x:c r="R187" s="12"/>
      <x:c r="S187" s="12"/>
      <x:c r="T187" s="12"/>
      <x:c r="U187" s="12"/>
      <x:c r="V187" s="12"/>
      <x:c r="W187" s="12"/>
      <x:c r="X187" s="12"/>
      <x:c r="Y187" s="12"/>
      <x:c r="Z187" s="12"/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2"/>
      <x:c r="P188" s="12"/>
      <x:c r="Q188" s="12"/>
      <x:c r="R188" s="12"/>
      <x:c r="S188" s="12"/>
      <x:c r="T188" s="12"/>
      <x:c r="U188" s="12"/>
      <x:c r="V188" s="12"/>
      <x:c r="W188" s="12"/>
      <x:c r="X188" s="12"/>
      <x:c r="Y188" s="12"/>
      <x:c r="Z188" s="12"/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2"/>
      <x:c r="P189" s="12"/>
      <x:c r="Q189" s="12"/>
      <x:c r="R189" s="12"/>
      <x:c r="S189" s="12"/>
      <x:c r="T189" s="12"/>
      <x:c r="U189" s="12"/>
      <x:c r="V189" s="12"/>
      <x:c r="W189" s="12"/>
      <x:c r="X189" s="12"/>
      <x:c r="Y189" s="12"/>
      <x:c r="Z189" s="12"/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2"/>
      <x:c r="P190" s="12"/>
      <x:c r="Q190" s="12"/>
      <x:c r="R190" s="12"/>
      <x:c r="S190" s="12"/>
      <x:c r="T190" s="12"/>
      <x:c r="U190" s="12"/>
      <x:c r="V190" s="12"/>
      <x:c r="W190" s="12"/>
      <x:c r="X190" s="12"/>
      <x:c r="Y190" s="12"/>
      <x:c r="Z190" s="12"/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2"/>
      <x:c r="P191" s="12"/>
      <x:c r="Q191" s="12"/>
      <x:c r="R191" s="12"/>
      <x:c r="S191" s="12"/>
      <x:c r="T191" s="12"/>
      <x:c r="U191" s="12"/>
      <x:c r="V191" s="12"/>
      <x:c r="W191" s="12"/>
      <x:c r="X191" s="12"/>
      <x:c r="Y191" s="12"/>
      <x:c r="Z191" s="12"/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2"/>
      <x:c r="P192" s="12"/>
      <x:c r="Q192" s="12"/>
      <x:c r="R192" s="12"/>
      <x:c r="S192" s="12"/>
      <x:c r="T192" s="12"/>
      <x:c r="U192" s="12"/>
      <x:c r="V192" s="12"/>
      <x:c r="W192" s="12"/>
      <x:c r="X192" s="12"/>
      <x:c r="Y192" s="12"/>
      <x:c r="Z192" s="12"/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2"/>
      <x:c r="P193" s="12"/>
      <x:c r="Q193" s="12"/>
      <x:c r="R193" s="12"/>
      <x:c r="S193" s="12"/>
      <x:c r="T193" s="12"/>
      <x:c r="U193" s="12"/>
      <x:c r="V193" s="12"/>
      <x:c r="W193" s="12"/>
      <x:c r="X193" s="12"/>
      <x:c r="Y193" s="12"/>
      <x:c r="Z193" s="12"/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2"/>
      <x:c r="P194" s="12"/>
      <x:c r="Q194" s="12"/>
      <x:c r="R194" s="12"/>
      <x:c r="S194" s="12"/>
      <x:c r="T194" s="12"/>
      <x:c r="U194" s="12"/>
      <x:c r="V194" s="12"/>
      <x:c r="W194" s="12"/>
      <x:c r="X194" s="12"/>
      <x:c r="Y194" s="12"/>
      <x:c r="Z194" s="12"/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2"/>
      <x:c r="P195" s="12"/>
      <x:c r="Q195" s="12"/>
      <x:c r="R195" s="12"/>
      <x:c r="S195" s="12"/>
      <x:c r="T195" s="12"/>
      <x:c r="U195" s="12"/>
      <x:c r="V195" s="12"/>
      <x:c r="W195" s="12"/>
      <x:c r="X195" s="12"/>
      <x:c r="Y195" s="12"/>
      <x:c r="Z195" s="12"/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2"/>
      <x:c r="P196" s="12"/>
      <x:c r="Q196" s="12"/>
      <x:c r="R196" s="12"/>
      <x:c r="S196" s="12"/>
      <x:c r="T196" s="12"/>
      <x:c r="U196" s="12"/>
      <x:c r="V196" s="12"/>
      <x:c r="W196" s="12"/>
      <x:c r="X196" s="12"/>
      <x:c r="Y196" s="12"/>
      <x:c r="Z196" s="12"/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2"/>
      <x:c r="P197" s="12"/>
      <x:c r="Q197" s="12"/>
      <x:c r="R197" s="12"/>
      <x:c r="S197" s="12"/>
      <x:c r="T197" s="12"/>
      <x:c r="U197" s="12"/>
      <x:c r="V197" s="12"/>
      <x:c r="W197" s="12"/>
      <x:c r="X197" s="12"/>
      <x:c r="Y197" s="12"/>
      <x:c r="Z197" s="12"/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2"/>
      <x:c r="P198" s="12"/>
      <x:c r="Q198" s="12"/>
      <x:c r="R198" s="12"/>
      <x:c r="S198" s="12"/>
      <x:c r="T198" s="12"/>
      <x:c r="U198" s="12"/>
      <x:c r="V198" s="12"/>
      <x:c r="W198" s="12"/>
      <x:c r="X198" s="12"/>
      <x:c r="Y198" s="12"/>
      <x:c r="Z198" s="12"/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2"/>
      <x:c r="P199" s="12"/>
      <x:c r="Q199" s="12"/>
      <x:c r="R199" s="12"/>
      <x:c r="S199" s="12"/>
      <x:c r="T199" s="12"/>
      <x:c r="U199" s="12"/>
      <x:c r="V199" s="12"/>
      <x:c r="W199" s="12"/>
      <x:c r="X199" s="12"/>
      <x:c r="Y199" s="12"/>
      <x:c r="Z199" s="12"/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2"/>
      <x:c r="P200" s="12"/>
      <x:c r="Q200" s="12"/>
      <x:c r="R200" s="12"/>
      <x:c r="S200" s="12"/>
      <x:c r="T200" s="12"/>
      <x:c r="U200" s="12"/>
      <x:c r="V200" s="12"/>
      <x:c r="W200" s="12"/>
      <x:c r="X200" s="12"/>
      <x:c r="Y200" s="12"/>
      <x:c r="Z200" s="12"/>
    </x:row>
  </x:sheetData>
  <x:mergeCells>
    <x:mergeCell ref="A1:K1"/>
    <x:mergeCell ref="A3:K3"/>
    <x:mergeCell ref="A5:K5"/>
    <x:mergeCell ref="A35:E35"/>
  </x:mergeCells>
  <x:pageMargins left="0.7" right="0.7" top="0.75" bottom="0.75" header="0.3" footer="0.3"/>
  <x:drawing xmlns:r="http://schemas.openxmlformats.org/officeDocument/2006/relationships" r:id="R74be464874e9410b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15" hidden="0" customWidth="1"/>
    <x:col min="4" max="4" width="15" hidden="0" customWidth="1"/>
    <x:col min="5" max="5" width="46" hidden="0" customWidth="1"/>
    <x:col min="6" max="6" width="12" hidden="0" customWidth="1"/>
  </x:cols>
  <x:sheetData>
    <x:row r="1">
      <x:c r="A1" s="99" t="str">
        <x:v>DriveFlow Capital Financial Model - Assumptions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  <x:c r="X2" s="12"/>
      <x:c r="Y2" s="12"/>
      <x:c r="Z2" s="12"/>
    </x:row>
    <x:row r="3">
      <x:c r="A3" s="6" t="str">
        <x:v>Category</x:v>
      </x:c>
      <x:c r="B3" s="6" t="str">
        <x:v>Assumption</x:v>
      </x:c>
      <x:c r="C3" s="6" t="str">
        <x:v>Value</x:v>
      </x:c>
      <x:c r="D3" s="6" t="str">
        <x:v>Units</x:v>
      </x:c>
      <x:c r="E3" s="6" t="str">
        <x:v>Source / Notes</x:v>
      </x:c>
      <x:c r="F3" s="6" t="str">
        <x:v>Editable?</x:v>
      </x:c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  <x:c r="W3" s="12"/>
      <x:c r="X3" s="12"/>
      <x:c r="Y3" s="12"/>
      <x:c r="Z3" s="12"/>
    </x:row>
    <x:row r="4">
      <x:c r="A4" s="12" t="str">
        <x:v>Capital</x:v>
      </x:c>
      <x:c r="B4" s="12" t="str">
        <x:v>Initial Growth Capital Raise</x:v>
      </x:c>
      <x:c r="C4" s="22" t="n">
        <x:v>150000</x:v>
      </x:c>
      <x:c r="D4" s="12" t="str">
        <x:v>$</x:v>
      </x:c>
      <x:c r="E4" s="12" t="str">
        <x:v>User-provided investment ask</x:v>
      </x:c>
      <x:c r="F4" s="12" t="str">
        <x:v>Yes</x:v>
      </x:c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  <x:c r="W4" s="12"/>
      <x:c r="X4" s="12"/>
      <x:c r="Y4" s="12"/>
      <x:c r="Z4" s="12"/>
    </x:row>
    <x:row r="5">
      <x:c r="A5" s="12" t="str">
        <x:v>Use of Funds</x:v>
      </x:c>
      <x:c r="B5" s="12" t="str">
        <x:v>Vehicle Acquisition Capital %</x:v>
      </x:c>
      <x:c r="C5" s="24" t="n">
        <x:v>0.98</x:v>
      </x:c>
      <x:c r="D5" s="12" t="str">
        <x:v>%</x:v>
      </x:c>
      <x:c r="E5" s="12" t="str">
        <x:v>User-provided updated allocation: 98% vehicle acquisition</x:v>
      </x:c>
      <x:c r="F5" s="12" t="str">
        <x:v>Yes</x:v>
      </x:c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  <x:c r="W5" s="12"/>
      <x:c r="X5" s="12"/>
      <x:c r="Y5" s="12"/>
      <x:c r="Z5" s="12"/>
    </x:row>
    <x:row r="6">
      <x:c r="A6" s="12" t="str">
        <x:v>Use of Funds</x:v>
      </x:c>
      <x:c r="B6" s="12" t="str">
        <x:v>AI &amp; Marketplace Tools %</x:v>
      </x:c>
      <x:c r="C6" s="24" t="n">
        <x:v>0</x:v>
      </x:c>
      <x:c r="D6" s="12" t="str">
        <x:v>%</x:v>
      </x:c>
      <x:c r="E6" s="12" t="str">
        <x:v>No separate allocation in updated capital deployment plan</x:v>
      </x:c>
      <x:c r="F6" s="12" t="str">
        <x:v>Yes</x:v>
      </x:c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  <x:c r="W6" s="12"/>
      <x:c r="X6" s="12"/>
      <x:c r="Y6" s="12"/>
      <x:c r="Z6" s="12"/>
    </x:row>
    <x:row r="7">
      <x:c r="A7" s="12" t="str">
        <x:v>Use of Funds</x:v>
      </x:c>
      <x:c r="B7" s="12" t="str">
        <x:v>Logistics &amp; Reconditioning %</x:v>
      </x:c>
      <x:c r="C7" s="24" t="n">
        <x:v>0.02</x:v>
      </x:c>
      <x:c r="D7" s="12" t="str">
        <x:v>%</x:v>
      </x:c>
      <x:c r="E7" s="12" t="str">
        <x:v>User-provided updated allocation: 2% logistics and reconditioning</x:v>
      </x:c>
      <x:c r="F7" s="12" t="str">
        <x:v>Yes</x:v>
      </x:c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  <x:c r="W7" s="12"/>
      <x:c r="X7" s="12"/>
      <x:c r="Y7" s="12"/>
      <x:c r="Z7" s="12"/>
    </x:row>
    <x:row r="8">
      <x:c r="A8" s="12" t="str">
        <x:v>Investor Terms</x:v>
      </x:c>
      <x:c r="B8" s="12" t="str">
        <x:v>Annual Investor Return</x:v>
      </x:c>
      <x:c r="C8" s="22" t="n">
        <x:v>0.1</x:v>
      </x:c>
      <x:c r="D8" s="12" t="str">
        <x:v>%</x:v>
      </x:c>
      <x:c r="E8" s="12" t="str">
        <x:v>User-provided investment terms</x:v>
      </x:c>
      <x:c r="F8" s="12" t="str">
        <x:v>Yes</x:v>
      </x:c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  <x:c r="W8" s="12"/>
      <x:c r="X8" s="12"/>
      <x:c r="Y8" s="12"/>
      <x:c r="Z8" s="12"/>
    </x:row>
    <x:row r="9">
      <x:c r="A9" s="12" t="str">
        <x:v>Investor Terms</x:v>
      </x:c>
      <x:c r="B9" s="12" t="str">
        <x:v>Performance Payment per Vehicle</x:v>
      </x:c>
      <x:c r="C9" s="22" t="n">
        <x:v>65</x:v>
      </x:c>
      <x:c r="D9" s="12" t="str">
        <x:v>$ / vehicle</x:v>
      </x:c>
      <x:c r="E9" s="12" t="str">
        <x:v>Updated investor terms: $65 per vehicle acquired</x:v>
      </x:c>
      <x:c r="F9" s="12" t="str">
        <x:v>Yes</x:v>
      </x:c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  <x:c r="W9" s="12"/>
      <x:c r="X9" s="12"/>
      <x:c r="Y9" s="12"/>
      <x:c r="Z9" s="12"/>
    </x:row>
    <x:row r="10">
      <x:c r="A10" s="12" t="str">
        <x:v>Unit Economics</x:v>
      </x:c>
      <x:c r="B10" s="12" t="str">
        <x:v>Average Gross Profit per Vehicle</x:v>
      </x:c>
      <x:c r="C10" s="28" t="n">
        <x:v>1250</x:v>
      </x:c>
      <x:c r="D10" s="12" t="str">
        <x:v>$ / vehicle</x:v>
      </x:c>
      <x:c r="E10" s="12" t="str">
        <x:v>User-provided conservative assumption</x:v>
      </x:c>
      <x:c r="F10" s="12" t="str">
        <x:v>Yes</x:v>
      </x:c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  <x:c r="W10" s="12"/>
      <x:c r="X10" s="12"/>
      <x:c r="Y10" s="12"/>
      <x:c r="Z10" s="12"/>
    </x:row>
    <x:row r="11">
      <x:c r="A11" s="12" t="str">
        <x:v>Unit Economics</x:v>
      </x:c>
      <x:c r="B11" s="12" t="str">
        <x:v>Average Acquisition Cost per Vehicle</x:v>
      </x:c>
      <x:c r="C11" s="22" t="n">
        <x:v>7500</x:v>
      </x:c>
      <x:c r="D11" s="12" t="str">
        <x:v>$ / vehicle</x:v>
      </x:c>
      <x:c r="E11" s="12" t="str">
        <x:v>Modeling assumption; update with actuals</x:v>
      </x:c>
      <x:c r="F11" s="12" t="str">
        <x:v>Yes</x:v>
      </x:c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  <x:c r="W11" s="12"/>
      <x:c r="X11" s="12"/>
      <x:c r="Y11" s="12"/>
      <x:c r="Z11" s="12"/>
    </x:row>
    <x:row r="12">
      <x:c r="A12" s="12" t="str">
        <x:v>Unit Economics</x:v>
      </x:c>
      <x:c r="B12" s="12" t="str">
        <x:v>Target Hold Period</x:v>
      </x:c>
      <x:c r="C12" s="26" t="n">
        <x:v>21</x:v>
      </x:c>
      <x:c r="D12" s="12" t="str">
        <x:v>days</x:v>
      </x:c>
      <x:c r="E12" s="12" t="str">
        <x:v>Modeling assumption; upper end of 7-21 day target</x:v>
      </x:c>
      <x:c r="F12" s="12" t="str">
        <x:v>Yes</x:v>
      </x:c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  <x:c r="W12" s="12"/>
      <x:c r="X12" s="12"/>
      <x:c r="Y12" s="12"/>
      <x:c r="Z12" s="12"/>
    </x:row>
    <x:row r="13">
      <x:c r="A13" s="12" t="str">
        <x:v>Operating Costs</x:v>
      </x:c>
      <x:c r="B13" s="12" t="str">
        <x:v>Monthly Operating Overhead</x:v>
      </x:c>
      <x:c r="C13" s="26" t="n">
        <x:v>0</x:v>
      </x:c>
      <x:c r="D13" s="12" t="str">
        <x:v>$ / month</x:v>
      </x:c>
      <x:c r="E13" s="12" t="str">
        <x:v>Lean model placeholder; update with actual costs</x:v>
      </x:c>
      <x:c r="F13" s="12" t="str">
        <x:v>Yes</x:v>
      </x:c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  <x:c r="W13" s="12"/>
      <x:c r="X13" s="12"/>
      <x:c r="Y13" s="12"/>
      <x:c r="Z13" s="12"/>
    </x:row>
    <x:row r="14">
      <x:c r="A14" s="12" t="str">
        <x:v>Volume Ramp</x:v>
      </x:c>
      <x:c r="B14" s="12" t="str">
        <x:v>Phase 1 Vehicles / Month</x:v>
      </x:c>
      <x:c r="C14" s="26" t="n">
        <x:v>15</x:v>
      </x:c>
      <x:c r="D14" s="12" t="str">
        <x:v>vehicles</x:v>
      </x:c>
      <x:c r="E14" s="12" t="str">
        <x:v>User-provided phase 1 plan</x:v>
      </x:c>
      <x:c r="F14" s="12" t="str">
        <x:v>Yes</x:v>
      </x:c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  <x:c r="W14" s="12"/>
      <x:c r="X14" s="12"/>
      <x:c r="Y14" s="12"/>
      <x:c r="Z14" s="12"/>
    </x:row>
    <x:row r="15">
      <x:c r="A15" s="12" t="str">
        <x:v>Volume Ramp</x:v>
      </x:c>
      <x:c r="B15" s="12" t="str">
        <x:v>Phase 1 Months</x:v>
      </x:c>
      <x:c r="C15" s="26" t="n">
        <x:v>6</x:v>
      </x:c>
      <x:c r="D15" s="12" t="str">
        <x:v>months</x:v>
      </x:c>
      <x:c r="E15" s="12" t="str">
        <x:v>User-provided phase 1 plan</x:v>
      </x:c>
      <x:c r="F15" s="12" t="str">
        <x:v>Yes</x:v>
      </x:c>
      <x:c r="G15" s="12"/>
      <x:c r="H15" s="12"/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  <x:c r="W15" s="12"/>
      <x:c r="X15" s="12"/>
      <x:c r="Y15" s="12"/>
      <x:c r="Z15" s="12"/>
    </x:row>
    <x:row r="16">
      <x:c r="A16" s="12" t="str">
        <x:v>Volume Ramp</x:v>
      </x:c>
      <x:c r="B16" s="12" t="str">
        <x:v>Phase 2 Vehicles / Month</x:v>
      </x:c>
      <x:c r="C16" s="26" t="n">
        <x:v>25</x:v>
      </x:c>
      <x:c r="D16" s="12" t="str">
        <x:v>vehicles</x:v>
      </x:c>
      <x:c r="E16" s="12" t="str">
        <x:v>User-provided phase 2 plan</x:v>
      </x:c>
      <x:c r="F16" s="12" t="str">
        <x:v>Yes</x:v>
      </x:c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  <x:c r="W16" s="12"/>
      <x:c r="X16" s="12"/>
      <x:c r="Y16" s="12"/>
      <x:c r="Z16" s="12"/>
    </x:row>
    <x:row r="17">
      <x:c r="A17" s="12" t="str">
        <x:v>Volume Ramp</x:v>
      </x:c>
      <x:c r="B17" s="12" t="str">
        <x:v>Phase 2 Months</x:v>
      </x:c>
      <x:c r="C17" s="26" t="n">
        <x:v>6</x:v>
      </x:c>
      <x:c r="D17" s="12" t="str">
        <x:v>months</x:v>
      </x:c>
      <x:c r="E17" s="12" t="str">
        <x:v>User-provided phase 2 plan</x:v>
      </x:c>
      <x:c r="F17" s="12" t="str">
        <x:v>Yes</x:v>
      </x:c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  <x:c r="W17" s="12"/>
      <x:c r="X17" s="12"/>
      <x:c r="Y17" s="12"/>
      <x:c r="Z17" s="12"/>
    </x:row>
    <x:row r="18">
      <x:c r="A18" s="12" t="str">
        <x:v>Volume Ramp</x:v>
      </x:c>
      <x:c r="B18" s="12" t="str">
        <x:v>Phase 3 Vehicles / Month</x:v>
      </x:c>
      <x:c r="C18" s="26" t="n">
        <x:v>45</x:v>
      </x:c>
      <x:c r="D18" s="12" t="str">
        <x:v>vehicles</x:v>
      </x:c>
      <x:c r="E18" s="12" t="str">
        <x:v>User-provided phase 3 plan</x:v>
      </x:c>
      <x:c r="F18" s="12" t="str">
        <x:v>Yes</x:v>
      </x:c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  <x:c r="V18" s="12"/>
      <x:c r="W18" s="12"/>
      <x:c r="X18" s="12"/>
      <x:c r="Y18" s="12"/>
      <x:c r="Z18" s="12"/>
    </x:row>
    <x:row r="19">
      <x:c r="A19" s="12" t="str">
        <x:v>Investor Illustration</x:v>
      </x:c>
      <x:c r="B19" s="12" t="str">
        <x:v>Year-One Investor Vehicle Basis</x:v>
      </x:c>
      <x:c r="C19" s="26" t="n">
        <x:v>180</x:v>
      </x:c>
      <x:c r="D19" s="12" t="str">
        <x:v>vehicles</x:v>
      </x:c>
      <x:c r="E19" s="12" t="str">
        <x:v>User-provided investor return illustration</x:v>
      </x:c>
      <x:c r="F19" s="12" t="str">
        <x:v>Yes</x:v>
      </x:c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  <x:c r="S19" s="12"/>
      <x:c r="T19" s="12"/>
      <x:c r="U19" s="12"/>
      <x:c r="V19" s="12"/>
      <x:c r="W19" s="12"/>
      <x:c r="X19" s="12"/>
      <x:c r="Y19" s="12"/>
      <x:c r="Z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  <x:c r="S20" s="12"/>
      <x:c r="T20" s="12"/>
      <x:c r="U20" s="12"/>
      <x:c r="V20" s="12"/>
      <x:c r="W20" s="12"/>
      <x:c r="X20" s="12"/>
      <x:c r="Y20" s="12"/>
      <x:c r="Z20" s="12"/>
    </x:row>
    <x:row r="21">
      <x:c r="A21" s="101" t="str">
        <x:v>Calculated Outputs</x:v>
      </x:c>
      <x:c r="B21" s="12" t="str"/>
      <x:c r="C21" s="12" t="str"/>
      <x:c r="D21" s="12" t="str"/>
      <x:c r="E21" s="12" t="str"/>
      <x:c r="F21" s="12" t="str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  <x:c r="V21" s="12"/>
      <x:c r="W21" s="12"/>
      <x:c r="X21" s="12"/>
      <x:c r="Y21" s="12"/>
      <x:c r="Z21" s="12"/>
    </x:row>
    <x:row r="22">
      <x:c r="A22" s="121" t="str">
        <x:v>Vehicle Acquisition Capital</x:v>
      </x:c>
      <x:c r="B22" s="122" t="n">
        <x:f>$C$4*$C$5</x:f>
        <x:v>147000</x:v>
      </x:c>
      <x:c r="C22" s="12" t="str"/>
      <x:c r="D22" s="12" t="str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  <x:c r="W22" s="12"/>
      <x:c r="X22" s="12"/>
      <x:c r="Y22" s="12"/>
      <x:c r="Z22" s="12"/>
    </x:row>
    <x:row r="23">
      <x:c r="A23" s="121" t="str">
        <x:v>AI &amp; Marketplace Tools Budget</x:v>
      </x:c>
      <x:c r="B23" s="122" t="n">
        <x:f>$C$4*$C$6</x:f>
        <x:v>0</x:v>
      </x:c>
      <x:c r="C23" s="12" t="str"/>
      <x:c r="D23" s="12" t="str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  <x:c r="W23" s="12"/>
      <x:c r="X23" s="12"/>
      <x:c r="Y23" s="12"/>
      <x:c r="Z23" s="12"/>
    </x:row>
    <x:row r="24">
      <x:c r="A24" s="121" t="str">
        <x:v>Logistics &amp; Reconditioning Budget</x:v>
      </x:c>
      <x:c r="B24" s="122" t="n">
        <x:f>$C$4*$C$7</x:f>
        <x:v>3000</x:v>
      </x:c>
      <x:c r="C24" s="12" t="str"/>
      <x:c r="D24" s="12" t="str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  <x:c r="V24" s="12"/>
      <x:c r="W24" s="12"/>
      <x:c r="X24" s="12"/>
      <x:c r="Y24" s="12"/>
      <x:c r="Z24" s="12"/>
    </x:row>
    <x:row r="25">
      <x:c r="A25" s="121" t="str">
        <x:v>Annual Investor Return Payment</x:v>
      </x:c>
      <x:c r="B25" s="122" t="n">
        <x:f>$C$4*$C$8</x:f>
        <x:v>15000</x:v>
      </x:c>
      <x:c r="C25" s="12" t="str"/>
      <x:c r="D25" s="12" t="str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2"/>
      <x:c r="P25" s="12"/>
      <x:c r="Q25" s="12"/>
      <x:c r="R25" s="12"/>
      <x:c r="S25" s="12"/>
      <x:c r="T25" s="12"/>
      <x:c r="U25" s="12"/>
      <x:c r="V25" s="12"/>
      <x:c r="W25" s="12"/>
      <x:c r="X25" s="12"/>
      <x:c r="Y25" s="12"/>
      <x:c r="Z25" s="12"/>
    </x:row>
    <x:row r="26">
      <x:c r="A26" s="121" t="str">
        <x:v>Year-One Performance Payment</x:v>
      </x:c>
      <x:c r="B26" s="122" t="n">
        <x:f>$C$19*$C$9</x:f>
        <x:v>11700</x:v>
      </x:c>
      <x:c r="C26" s="12" t="str"/>
      <x:c r="D26" s="12" t="str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  <x:c r="Q26" s="12"/>
      <x:c r="R26" s="12"/>
      <x:c r="S26" s="12"/>
      <x:c r="T26" s="12"/>
      <x:c r="U26" s="12"/>
      <x:c r="V26" s="12"/>
      <x:c r="W26" s="12"/>
      <x:c r="X26" s="12"/>
      <x:c r="Y26" s="12"/>
      <x:c r="Z26" s="12"/>
    </x:row>
    <x:row r="27">
      <x:c r="A27" s="121" t="str">
        <x:v>Year-One Total Investor Return</x:v>
      </x:c>
      <x:c r="B27" s="122" t="n">
        <x:f>B25+B26</x:f>
        <x:v>26700</x:v>
      </x:c>
      <x:c r="C27" s="12" t="str"/>
      <x:c r="D27" s="12" t="str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  <x:c r="Q27" s="12"/>
      <x:c r="R27" s="12"/>
      <x:c r="S27" s="12"/>
      <x:c r="T27" s="12"/>
      <x:c r="U27" s="12"/>
      <x:c r="V27" s="12"/>
      <x:c r="W27" s="12"/>
      <x:c r="X27" s="12"/>
      <x:c r="Y27" s="12"/>
      <x:c r="Z27" s="12"/>
    </x:row>
    <x:row r="28">
      <x:c r="A28" s="121" t="str">
        <x:v>Year-One Cash Yield</x:v>
      </x:c>
      <x:c r="B28" s="123" t="n">
        <x:f>B27/$C$4</x:f>
        <x:v>0.178</x:v>
      </x:c>
      <x:c r="C28" s="12" t="str"/>
      <x:c r="D28" s="12" t="str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2"/>
      <x:c r="P28" s="12"/>
      <x:c r="Q28" s="12"/>
      <x:c r="R28" s="12"/>
      <x:c r="S28" s="12"/>
      <x:c r="T28" s="12"/>
      <x:c r="U28" s="12"/>
      <x:c r="V28" s="12"/>
      <x:c r="W28" s="12"/>
      <x:c r="X28" s="12"/>
      <x:c r="Y28" s="12"/>
      <x:c r="Z28" s="12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  <x:c r="S29" s="12"/>
      <x:c r="T29" s="12"/>
      <x:c r="U29" s="12"/>
      <x:c r="V29" s="12"/>
      <x:c r="W29" s="12"/>
      <x:c r="X29" s="12"/>
      <x:c r="Y29" s="12"/>
      <x:c r="Z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  <x:c r="S30" s="12"/>
      <x:c r="T30" s="12"/>
      <x:c r="U30" s="12"/>
      <x:c r="V30" s="12"/>
      <x:c r="W30" s="12"/>
      <x:c r="X30" s="12"/>
      <x:c r="Y30" s="12"/>
      <x:c r="Z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  <x:c r="S31" s="12"/>
      <x:c r="T31" s="12"/>
      <x:c r="U31" s="12"/>
      <x:c r="V31" s="12"/>
      <x:c r="W31" s="12"/>
      <x:c r="X31" s="12"/>
      <x:c r="Y31" s="12"/>
      <x:c r="Z31" s="12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2"/>
      <x:c r="P32" s="12"/>
      <x:c r="Q32" s="12"/>
      <x:c r="R32" s="12"/>
      <x:c r="S32" s="12"/>
      <x:c r="T32" s="12"/>
      <x:c r="U32" s="12"/>
      <x:c r="V32" s="12"/>
      <x:c r="W32" s="12"/>
      <x:c r="X32" s="12"/>
      <x:c r="Y32" s="12"/>
      <x:c r="Z32" s="12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  <x:c r="W33" s="12"/>
      <x:c r="X33" s="12"/>
      <x:c r="Y33" s="12"/>
      <x:c r="Z33" s="12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2"/>
      <x:c r="P34" s="12"/>
      <x:c r="Q34" s="12"/>
      <x:c r="R34" s="12"/>
      <x:c r="S34" s="12"/>
      <x:c r="T34" s="12"/>
      <x:c r="U34" s="12"/>
      <x:c r="V34" s="12"/>
      <x:c r="W34" s="12"/>
      <x:c r="X34" s="12"/>
      <x:c r="Y34" s="12"/>
      <x:c r="Z34" s="12"/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2"/>
      <x:c r="P35" s="12"/>
      <x:c r="Q35" s="12"/>
      <x:c r="R35" s="12"/>
      <x:c r="S35" s="12"/>
      <x:c r="T35" s="12"/>
      <x:c r="U35" s="12"/>
      <x:c r="V35" s="12"/>
      <x:c r="W35" s="12"/>
      <x:c r="X35" s="12"/>
      <x:c r="Y35" s="12"/>
      <x:c r="Z35" s="12"/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2"/>
      <x:c r="P36" s="12"/>
      <x:c r="Q36" s="12"/>
      <x:c r="R36" s="12"/>
      <x:c r="S36" s="12"/>
      <x:c r="T36" s="12"/>
      <x:c r="U36" s="12"/>
      <x:c r="V36" s="12"/>
      <x:c r="W36" s="12"/>
      <x:c r="X36" s="12"/>
      <x:c r="Y36" s="12"/>
      <x:c r="Z36" s="12"/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2"/>
      <x:c r="P37" s="12"/>
      <x:c r="Q37" s="12"/>
      <x:c r="R37" s="12"/>
      <x:c r="S37" s="12"/>
      <x:c r="T37" s="12"/>
      <x:c r="U37" s="12"/>
      <x:c r="V37" s="12"/>
      <x:c r="W37" s="12"/>
      <x:c r="X37" s="12"/>
      <x:c r="Y37" s="12"/>
      <x:c r="Z37" s="12"/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2"/>
      <x:c r="P38" s="12"/>
      <x:c r="Q38" s="12"/>
      <x:c r="R38" s="12"/>
      <x:c r="S38" s="12"/>
      <x:c r="T38" s="12"/>
      <x:c r="U38" s="12"/>
      <x:c r="V38" s="12"/>
      <x:c r="W38" s="12"/>
      <x:c r="X38" s="12"/>
      <x:c r="Y38" s="12"/>
      <x:c r="Z38" s="12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2"/>
      <x:c r="P39" s="12"/>
      <x:c r="Q39" s="12"/>
      <x:c r="R39" s="12"/>
      <x:c r="S39" s="12"/>
      <x:c r="T39" s="12"/>
      <x:c r="U39" s="12"/>
      <x:c r="V39" s="12"/>
      <x:c r="W39" s="12"/>
      <x:c r="X39" s="12"/>
      <x:c r="Y39" s="12"/>
      <x:c r="Z39" s="12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2"/>
      <x:c r="P40" s="12"/>
      <x:c r="Q40" s="12"/>
      <x:c r="R40" s="12"/>
      <x:c r="S40" s="12"/>
      <x:c r="T40" s="12"/>
      <x:c r="U40" s="12"/>
      <x:c r="V40" s="12"/>
      <x:c r="W40" s="12"/>
      <x:c r="X40" s="12"/>
      <x:c r="Y40" s="12"/>
      <x:c r="Z40" s="12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2"/>
      <x:c r="P41" s="12"/>
      <x:c r="Q41" s="12"/>
      <x:c r="R41" s="12"/>
      <x:c r="S41" s="12"/>
      <x:c r="T41" s="12"/>
      <x:c r="U41" s="12"/>
      <x:c r="V41" s="12"/>
      <x:c r="W41" s="12"/>
      <x:c r="X41" s="12"/>
      <x:c r="Y41" s="12"/>
      <x:c r="Z41" s="12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2"/>
      <x:c r="P42" s="12"/>
      <x:c r="Q42" s="12"/>
      <x:c r="R42" s="12"/>
      <x:c r="S42" s="12"/>
      <x:c r="T42" s="12"/>
      <x:c r="U42" s="12"/>
      <x:c r="V42" s="12"/>
      <x:c r="W42" s="12"/>
      <x:c r="X42" s="12"/>
      <x:c r="Y42" s="12"/>
      <x:c r="Z42" s="12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2"/>
      <x:c r="P43" s="12"/>
      <x:c r="Q43" s="12"/>
      <x:c r="R43" s="12"/>
      <x:c r="S43" s="12"/>
      <x:c r="T43" s="12"/>
      <x:c r="U43" s="12"/>
      <x:c r="V43" s="12"/>
      <x:c r="W43" s="12"/>
      <x:c r="X43" s="12"/>
      <x:c r="Y43" s="12"/>
      <x:c r="Z43" s="12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2"/>
      <x:c r="P44" s="12"/>
      <x:c r="Q44" s="12"/>
      <x:c r="R44" s="12"/>
      <x:c r="S44" s="12"/>
      <x:c r="T44" s="12"/>
      <x:c r="U44" s="12"/>
      <x:c r="V44" s="12"/>
      <x:c r="W44" s="12"/>
      <x:c r="X44" s="12"/>
      <x:c r="Y44" s="12"/>
      <x:c r="Z44" s="12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2"/>
      <x:c r="P45" s="12"/>
      <x:c r="Q45" s="12"/>
      <x:c r="R45" s="12"/>
      <x:c r="S45" s="12"/>
      <x:c r="T45" s="12"/>
      <x:c r="U45" s="12"/>
      <x:c r="V45" s="12"/>
      <x:c r="W45" s="12"/>
      <x:c r="X45" s="12"/>
      <x:c r="Y45" s="12"/>
      <x:c r="Z45" s="12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2"/>
      <x:c r="P46" s="12"/>
      <x:c r="Q46" s="12"/>
      <x:c r="R46" s="12"/>
      <x:c r="S46" s="12"/>
      <x:c r="T46" s="12"/>
      <x:c r="U46" s="12"/>
      <x:c r="V46" s="12"/>
      <x:c r="W46" s="12"/>
      <x:c r="X46" s="12"/>
      <x:c r="Y46" s="12"/>
      <x:c r="Z46" s="12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2"/>
      <x:c r="P47" s="12"/>
      <x:c r="Q47" s="12"/>
      <x:c r="R47" s="12"/>
      <x:c r="S47" s="12"/>
      <x:c r="T47" s="12"/>
      <x:c r="U47" s="12"/>
      <x:c r="V47" s="12"/>
      <x:c r="W47" s="12"/>
      <x:c r="X47" s="12"/>
      <x:c r="Y47" s="12"/>
      <x:c r="Z47" s="12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2"/>
      <x:c r="P48" s="12"/>
      <x:c r="Q48" s="12"/>
      <x:c r="R48" s="12"/>
      <x:c r="S48" s="12"/>
      <x:c r="T48" s="12"/>
      <x:c r="U48" s="12"/>
      <x:c r="V48" s="12"/>
      <x:c r="W48" s="12"/>
      <x:c r="X48" s="12"/>
      <x:c r="Y48" s="12"/>
      <x:c r="Z48" s="12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2"/>
      <x:c r="P49" s="12"/>
      <x:c r="Q49" s="12"/>
      <x:c r="R49" s="12"/>
      <x:c r="S49" s="12"/>
      <x:c r="T49" s="12"/>
      <x:c r="U49" s="12"/>
      <x:c r="V49" s="12"/>
      <x:c r="W49" s="12"/>
      <x:c r="X49" s="12"/>
      <x:c r="Y49" s="12"/>
      <x:c r="Z49" s="12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2"/>
      <x:c r="P50" s="12"/>
      <x:c r="Q50" s="12"/>
      <x:c r="R50" s="12"/>
      <x:c r="S50" s="12"/>
      <x:c r="T50" s="12"/>
      <x:c r="U50" s="12"/>
      <x:c r="V50" s="12"/>
      <x:c r="W50" s="12"/>
      <x:c r="X50" s="12"/>
      <x:c r="Y50" s="12"/>
      <x:c r="Z50" s="12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2"/>
      <x:c r="P51" s="12"/>
      <x:c r="Q51" s="12"/>
      <x:c r="R51" s="12"/>
      <x:c r="S51" s="12"/>
      <x:c r="T51" s="12"/>
      <x:c r="U51" s="12"/>
      <x:c r="V51" s="12"/>
      <x:c r="W51" s="12"/>
      <x:c r="X51" s="12"/>
      <x:c r="Y51" s="12"/>
      <x:c r="Z51" s="12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2"/>
      <x:c r="P52" s="12"/>
      <x:c r="Q52" s="12"/>
      <x:c r="R52" s="12"/>
      <x:c r="S52" s="12"/>
      <x:c r="T52" s="12"/>
      <x:c r="U52" s="12"/>
      <x:c r="V52" s="12"/>
      <x:c r="W52" s="12"/>
      <x:c r="X52" s="12"/>
      <x:c r="Y52" s="12"/>
      <x:c r="Z52" s="12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2"/>
      <x:c r="P53" s="12"/>
      <x:c r="Q53" s="12"/>
      <x:c r="R53" s="12"/>
      <x:c r="S53" s="12"/>
      <x:c r="T53" s="12"/>
      <x:c r="U53" s="12"/>
      <x:c r="V53" s="12"/>
      <x:c r="W53" s="12"/>
      <x:c r="X53" s="12"/>
      <x:c r="Y53" s="12"/>
      <x:c r="Z53" s="12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2"/>
      <x:c r="P54" s="12"/>
      <x:c r="Q54" s="12"/>
      <x:c r="R54" s="12"/>
      <x:c r="S54" s="12"/>
      <x:c r="T54" s="12"/>
      <x:c r="U54" s="12"/>
      <x:c r="V54" s="12"/>
      <x:c r="W54" s="12"/>
      <x:c r="X54" s="12"/>
      <x:c r="Y54" s="12"/>
      <x:c r="Z54" s="12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2"/>
      <x:c r="P55" s="12"/>
      <x:c r="Q55" s="12"/>
      <x:c r="R55" s="12"/>
      <x:c r="S55" s="12"/>
      <x:c r="T55" s="12"/>
      <x:c r="U55" s="12"/>
      <x:c r="V55" s="12"/>
      <x:c r="W55" s="12"/>
      <x:c r="X55" s="12"/>
      <x:c r="Y55" s="12"/>
      <x:c r="Z55" s="12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2"/>
      <x:c r="P56" s="12"/>
      <x:c r="Q56" s="12"/>
      <x:c r="R56" s="12"/>
      <x:c r="S56" s="12"/>
      <x:c r="T56" s="12"/>
      <x:c r="U56" s="12"/>
      <x:c r="V56" s="12"/>
      <x:c r="W56" s="12"/>
      <x:c r="X56" s="12"/>
      <x:c r="Y56" s="12"/>
      <x:c r="Z56" s="12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2"/>
      <x:c r="P57" s="12"/>
      <x:c r="Q57" s="12"/>
      <x:c r="R57" s="12"/>
      <x:c r="S57" s="12"/>
      <x:c r="T57" s="12"/>
      <x:c r="U57" s="12"/>
      <x:c r="V57" s="12"/>
      <x:c r="W57" s="12"/>
      <x:c r="X57" s="12"/>
      <x:c r="Y57" s="12"/>
      <x:c r="Z57" s="12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2"/>
      <x:c r="S58" s="12"/>
      <x:c r="T58" s="12"/>
      <x:c r="U58" s="12"/>
      <x:c r="V58" s="12"/>
      <x:c r="W58" s="12"/>
      <x:c r="X58" s="12"/>
      <x:c r="Y58" s="12"/>
      <x:c r="Z58" s="12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2"/>
      <x:c r="P59" s="12"/>
      <x:c r="Q59" s="12"/>
      <x:c r="R59" s="12"/>
      <x:c r="S59" s="12"/>
      <x:c r="T59" s="12"/>
      <x:c r="U59" s="12"/>
      <x:c r="V59" s="12"/>
      <x:c r="W59" s="12"/>
      <x:c r="X59" s="12"/>
      <x:c r="Y59" s="12"/>
      <x:c r="Z59" s="12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  <x:c r="W60" s="12"/>
      <x:c r="X60" s="12"/>
      <x:c r="Y60" s="12"/>
      <x:c r="Z60" s="12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2"/>
      <x:c r="P61" s="12"/>
      <x:c r="Q61" s="12"/>
      <x:c r="R61" s="12"/>
      <x:c r="S61" s="12"/>
      <x:c r="T61" s="12"/>
      <x:c r="U61" s="12"/>
      <x:c r="V61" s="12"/>
      <x:c r="W61" s="12"/>
      <x:c r="X61" s="12"/>
      <x:c r="Y61" s="12"/>
      <x:c r="Z61" s="12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2"/>
      <x:c r="P62" s="12"/>
      <x:c r="Q62" s="12"/>
      <x:c r="R62" s="12"/>
      <x:c r="S62" s="12"/>
      <x:c r="T62" s="12"/>
      <x:c r="U62" s="12"/>
      <x:c r="V62" s="12"/>
      <x:c r="W62" s="12"/>
      <x:c r="X62" s="12"/>
      <x:c r="Y62" s="12"/>
      <x:c r="Z62" s="12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2"/>
      <x:c r="P63" s="12"/>
      <x:c r="Q63" s="12"/>
      <x:c r="R63" s="12"/>
      <x:c r="S63" s="12"/>
      <x:c r="T63" s="12"/>
      <x:c r="U63" s="12"/>
      <x:c r="V63" s="12"/>
      <x:c r="W63" s="12"/>
      <x:c r="X63" s="12"/>
      <x:c r="Y63" s="12"/>
      <x:c r="Z63" s="12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2"/>
      <x:c r="P64" s="12"/>
      <x:c r="Q64" s="12"/>
      <x:c r="R64" s="12"/>
      <x:c r="S64" s="12"/>
      <x:c r="T64" s="12"/>
      <x:c r="U64" s="12"/>
      <x:c r="V64" s="12"/>
      <x:c r="W64" s="12"/>
      <x:c r="X64" s="12"/>
      <x:c r="Y64" s="12"/>
      <x:c r="Z64" s="12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2"/>
      <x:c r="P65" s="12"/>
      <x:c r="Q65" s="12"/>
      <x:c r="R65" s="12"/>
      <x:c r="S65" s="12"/>
      <x:c r="T65" s="12"/>
      <x:c r="U65" s="12"/>
      <x:c r="V65" s="12"/>
      <x:c r="W65" s="12"/>
      <x:c r="X65" s="12"/>
      <x:c r="Y65" s="12"/>
      <x:c r="Z65" s="12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2"/>
      <x:c r="P66" s="12"/>
      <x:c r="Q66" s="12"/>
      <x:c r="R66" s="12"/>
      <x:c r="S66" s="12"/>
      <x:c r="T66" s="12"/>
      <x:c r="U66" s="12"/>
      <x:c r="V66" s="12"/>
      <x:c r="W66" s="12"/>
      <x:c r="X66" s="12"/>
      <x:c r="Y66" s="12"/>
      <x:c r="Z66" s="12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2"/>
      <x:c r="P67" s="12"/>
      <x:c r="Q67" s="12"/>
      <x:c r="R67" s="12"/>
      <x:c r="S67" s="12"/>
      <x:c r="T67" s="12"/>
      <x:c r="U67" s="12"/>
      <x:c r="V67" s="12"/>
      <x:c r="W67" s="12"/>
      <x:c r="X67" s="12"/>
      <x:c r="Y67" s="12"/>
      <x:c r="Z67" s="12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2"/>
      <x:c r="P68" s="12"/>
      <x:c r="Q68" s="12"/>
      <x:c r="R68" s="12"/>
      <x:c r="S68" s="12"/>
      <x:c r="T68" s="12"/>
      <x:c r="U68" s="12"/>
      <x:c r="V68" s="12"/>
      <x:c r="W68" s="12"/>
      <x:c r="X68" s="12"/>
      <x:c r="Y68" s="12"/>
      <x:c r="Z68" s="12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2"/>
      <x:c r="P69" s="12"/>
      <x:c r="Q69" s="12"/>
      <x:c r="R69" s="12"/>
      <x:c r="S69" s="12"/>
      <x:c r="T69" s="12"/>
      <x:c r="U69" s="12"/>
      <x:c r="V69" s="12"/>
      <x:c r="W69" s="12"/>
      <x:c r="X69" s="12"/>
      <x:c r="Y69" s="12"/>
      <x:c r="Z69" s="12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2"/>
      <x:c r="P70" s="12"/>
      <x:c r="Q70" s="12"/>
      <x:c r="R70" s="12"/>
      <x:c r="S70" s="12"/>
      <x:c r="T70" s="12"/>
      <x:c r="U70" s="12"/>
      <x:c r="V70" s="12"/>
      <x:c r="W70" s="12"/>
      <x:c r="X70" s="12"/>
      <x:c r="Y70" s="12"/>
      <x:c r="Z70" s="12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2"/>
      <x:c r="P71" s="12"/>
      <x:c r="Q71" s="12"/>
      <x:c r="R71" s="12"/>
      <x:c r="S71" s="12"/>
      <x:c r="T71" s="12"/>
      <x:c r="U71" s="12"/>
      <x:c r="V71" s="12"/>
      <x:c r="W71" s="12"/>
      <x:c r="X71" s="12"/>
      <x:c r="Y71" s="12"/>
      <x:c r="Z71" s="12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2"/>
      <x:c r="P72" s="12"/>
      <x:c r="Q72" s="12"/>
      <x:c r="R72" s="12"/>
      <x:c r="S72" s="12"/>
      <x:c r="T72" s="12"/>
      <x:c r="U72" s="12"/>
      <x:c r="V72" s="12"/>
      <x:c r="W72" s="12"/>
      <x:c r="X72" s="12"/>
      <x:c r="Y72" s="12"/>
      <x:c r="Z72" s="12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2"/>
      <x:c r="P73" s="12"/>
      <x:c r="Q73" s="12"/>
      <x:c r="R73" s="12"/>
      <x:c r="S73" s="12"/>
      <x:c r="T73" s="12"/>
      <x:c r="U73" s="12"/>
      <x:c r="V73" s="12"/>
      <x:c r="W73" s="12"/>
      <x:c r="X73" s="12"/>
      <x:c r="Y73" s="12"/>
      <x:c r="Z73" s="12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2"/>
      <x:c r="P74" s="12"/>
      <x:c r="Q74" s="12"/>
      <x:c r="R74" s="12"/>
      <x:c r="S74" s="12"/>
      <x:c r="T74" s="12"/>
      <x:c r="U74" s="12"/>
      <x:c r="V74" s="12"/>
      <x:c r="W74" s="12"/>
      <x:c r="X74" s="12"/>
      <x:c r="Y74" s="12"/>
      <x:c r="Z74" s="12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2"/>
      <x:c r="P75" s="12"/>
      <x:c r="Q75" s="12"/>
      <x:c r="R75" s="12"/>
      <x:c r="S75" s="12"/>
      <x:c r="T75" s="12"/>
      <x:c r="U75" s="12"/>
      <x:c r="V75" s="12"/>
      <x:c r="W75" s="12"/>
      <x:c r="X75" s="12"/>
      <x:c r="Y75" s="12"/>
      <x:c r="Z75" s="12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2"/>
      <x:c r="P76" s="12"/>
      <x:c r="Q76" s="12"/>
      <x:c r="R76" s="12"/>
      <x:c r="S76" s="12"/>
      <x:c r="T76" s="12"/>
      <x:c r="U76" s="12"/>
      <x:c r="V76" s="12"/>
      <x:c r="W76" s="12"/>
      <x:c r="X76" s="12"/>
      <x:c r="Y76" s="12"/>
      <x:c r="Z76" s="12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2"/>
      <x:c r="P77" s="12"/>
      <x:c r="Q77" s="12"/>
      <x:c r="R77" s="12"/>
      <x:c r="S77" s="12"/>
      <x:c r="T77" s="12"/>
      <x:c r="U77" s="12"/>
      <x:c r="V77" s="12"/>
      <x:c r="W77" s="12"/>
      <x:c r="X77" s="12"/>
      <x:c r="Y77" s="12"/>
      <x:c r="Z77" s="12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2"/>
      <x:c r="P78" s="12"/>
      <x:c r="Q78" s="12"/>
      <x:c r="R78" s="12"/>
      <x:c r="S78" s="12"/>
      <x:c r="T78" s="12"/>
      <x:c r="U78" s="12"/>
      <x:c r="V78" s="12"/>
      <x:c r="W78" s="12"/>
      <x:c r="X78" s="12"/>
      <x:c r="Y78" s="12"/>
      <x:c r="Z78" s="12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2"/>
      <x:c r="P79" s="12"/>
      <x:c r="Q79" s="12"/>
      <x:c r="R79" s="12"/>
      <x:c r="S79" s="12"/>
      <x:c r="T79" s="12"/>
      <x:c r="U79" s="12"/>
      <x:c r="V79" s="12"/>
      <x:c r="W79" s="12"/>
      <x:c r="X79" s="12"/>
      <x:c r="Y79" s="12"/>
      <x:c r="Z79" s="12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2"/>
      <x:c r="P80" s="12"/>
      <x:c r="Q80" s="12"/>
      <x:c r="R80" s="12"/>
      <x:c r="S80" s="12"/>
      <x:c r="T80" s="12"/>
      <x:c r="U80" s="12"/>
      <x:c r="V80" s="12"/>
      <x:c r="W80" s="12"/>
      <x:c r="X80" s="12"/>
      <x:c r="Y80" s="12"/>
      <x:c r="Z80" s="12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2"/>
      <x:c r="P81" s="12"/>
      <x:c r="Q81" s="12"/>
      <x:c r="R81" s="12"/>
      <x:c r="S81" s="12"/>
      <x:c r="T81" s="12"/>
      <x:c r="U81" s="12"/>
      <x:c r="V81" s="12"/>
      <x:c r="W81" s="12"/>
      <x:c r="X81" s="12"/>
      <x:c r="Y81" s="12"/>
      <x:c r="Z81" s="12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2"/>
      <x:c r="P82" s="12"/>
      <x:c r="Q82" s="12"/>
      <x:c r="R82" s="12"/>
      <x:c r="S82" s="12"/>
      <x:c r="T82" s="12"/>
      <x:c r="U82" s="12"/>
      <x:c r="V82" s="12"/>
      <x:c r="W82" s="12"/>
      <x:c r="X82" s="12"/>
      <x:c r="Y82" s="12"/>
      <x:c r="Z82" s="12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2"/>
      <x:c r="P83" s="12"/>
      <x:c r="Q83" s="12"/>
      <x:c r="R83" s="12"/>
      <x:c r="S83" s="12"/>
      <x:c r="T83" s="12"/>
      <x:c r="U83" s="12"/>
      <x:c r="V83" s="12"/>
      <x:c r="W83" s="12"/>
      <x:c r="X83" s="12"/>
      <x:c r="Y83" s="12"/>
      <x:c r="Z83" s="12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2"/>
      <x:c r="P84" s="12"/>
      <x:c r="Q84" s="12"/>
      <x:c r="R84" s="12"/>
      <x:c r="S84" s="12"/>
      <x:c r="T84" s="12"/>
      <x:c r="U84" s="12"/>
      <x:c r="V84" s="12"/>
      <x:c r="W84" s="12"/>
      <x:c r="X84" s="12"/>
      <x:c r="Y84" s="12"/>
      <x:c r="Z84" s="12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2"/>
      <x:c r="P85" s="12"/>
      <x:c r="Q85" s="12"/>
      <x:c r="R85" s="12"/>
      <x:c r="S85" s="12"/>
      <x:c r="T85" s="12"/>
      <x:c r="U85" s="12"/>
      <x:c r="V85" s="12"/>
      <x:c r="W85" s="12"/>
      <x:c r="X85" s="12"/>
      <x:c r="Y85" s="12"/>
      <x:c r="Z85" s="12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2"/>
      <x:c r="P86" s="12"/>
      <x:c r="Q86" s="12"/>
      <x:c r="R86" s="12"/>
      <x:c r="S86" s="12"/>
      <x:c r="T86" s="12"/>
      <x:c r="U86" s="12"/>
      <x:c r="V86" s="12"/>
      <x:c r="W86" s="12"/>
      <x:c r="X86" s="12"/>
      <x:c r="Y86" s="12"/>
      <x:c r="Z86" s="12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2"/>
      <x:c r="P87" s="12"/>
      <x:c r="Q87" s="12"/>
      <x:c r="R87" s="12"/>
      <x:c r="S87" s="12"/>
      <x:c r="T87" s="12"/>
      <x:c r="U87" s="12"/>
      <x:c r="V87" s="12"/>
      <x:c r="W87" s="12"/>
      <x:c r="X87" s="12"/>
      <x:c r="Y87" s="12"/>
      <x:c r="Z87" s="12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  <x:c r="S88" s="12"/>
      <x:c r="T88" s="12"/>
      <x:c r="U88" s="12"/>
      <x:c r="V88" s="12"/>
      <x:c r="W88" s="12"/>
      <x:c r="X88" s="12"/>
      <x:c r="Y88" s="12"/>
      <x:c r="Z88" s="12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2"/>
      <x:c r="P89" s="12"/>
      <x:c r="Q89" s="12"/>
      <x:c r="R89" s="12"/>
      <x:c r="S89" s="12"/>
      <x:c r="T89" s="12"/>
      <x:c r="U89" s="12"/>
      <x:c r="V89" s="12"/>
      <x:c r="W89" s="12"/>
      <x:c r="X89" s="12"/>
      <x:c r="Y89" s="12"/>
      <x:c r="Z89" s="12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2"/>
      <x:c r="P90" s="12"/>
      <x:c r="Q90" s="12"/>
      <x:c r="R90" s="12"/>
      <x:c r="S90" s="12"/>
      <x:c r="T90" s="12"/>
      <x:c r="U90" s="12"/>
      <x:c r="V90" s="12"/>
      <x:c r="W90" s="12"/>
      <x:c r="X90" s="12"/>
      <x:c r="Y90" s="12"/>
      <x:c r="Z90" s="12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2"/>
      <x:c r="P91" s="12"/>
      <x:c r="Q91" s="12"/>
      <x:c r="R91" s="12"/>
      <x:c r="S91" s="12"/>
      <x:c r="T91" s="12"/>
      <x:c r="U91" s="12"/>
      <x:c r="V91" s="12"/>
      <x:c r="W91" s="12"/>
      <x:c r="X91" s="12"/>
      <x:c r="Y91" s="12"/>
      <x:c r="Z91" s="12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2"/>
      <x:c r="P92" s="12"/>
      <x:c r="Q92" s="12"/>
      <x:c r="R92" s="12"/>
      <x:c r="S92" s="12"/>
      <x:c r="T92" s="12"/>
      <x:c r="U92" s="12"/>
      <x:c r="V92" s="12"/>
      <x:c r="W92" s="12"/>
      <x:c r="X92" s="12"/>
      <x:c r="Y92" s="12"/>
      <x:c r="Z92" s="12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2"/>
      <x:c r="P93" s="12"/>
      <x:c r="Q93" s="12"/>
      <x:c r="R93" s="12"/>
      <x:c r="S93" s="12"/>
      <x:c r="T93" s="12"/>
      <x:c r="U93" s="12"/>
      <x:c r="V93" s="12"/>
      <x:c r="W93" s="12"/>
      <x:c r="X93" s="12"/>
      <x:c r="Y93" s="12"/>
      <x:c r="Z93" s="12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2"/>
      <x:c r="P94" s="12"/>
      <x:c r="Q94" s="12"/>
      <x:c r="R94" s="12"/>
      <x:c r="S94" s="12"/>
      <x:c r="T94" s="12"/>
      <x:c r="U94" s="12"/>
      <x:c r="V94" s="12"/>
      <x:c r="W94" s="12"/>
      <x:c r="X94" s="12"/>
      <x:c r="Y94" s="12"/>
      <x:c r="Z94" s="12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2"/>
      <x:c r="P95" s="12"/>
      <x:c r="Q95" s="12"/>
      <x:c r="R95" s="12"/>
      <x:c r="S95" s="12"/>
      <x:c r="T95" s="12"/>
      <x:c r="U95" s="12"/>
      <x:c r="V95" s="12"/>
      <x:c r="W95" s="12"/>
      <x:c r="X95" s="12"/>
      <x:c r="Y95" s="12"/>
      <x:c r="Z95" s="12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2"/>
      <x:c r="P96" s="12"/>
      <x:c r="Q96" s="12"/>
      <x:c r="R96" s="12"/>
      <x:c r="S96" s="12"/>
      <x:c r="T96" s="12"/>
      <x:c r="U96" s="12"/>
      <x:c r="V96" s="12"/>
      <x:c r="W96" s="12"/>
      <x:c r="X96" s="12"/>
      <x:c r="Y96" s="12"/>
      <x:c r="Z96" s="12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2"/>
      <x:c r="P97" s="12"/>
      <x:c r="Q97" s="12"/>
      <x:c r="R97" s="12"/>
      <x:c r="S97" s="12"/>
      <x:c r="T97" s="12"/>
      <x:c r="U97" s="12"/>
      <x:c r="V97" s="12"/>
      <x:c r="W97" s="12"/>
      <x:c r="X97" s="12"/>
      <x:c r="Y97" s="12"/>
      <x:c r="Z97" s="12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2"/>
      <x:c r="P98" s="12"/>
      <x:c r="Q98" s="12"/>
      <x:c r="R98" s="12"/>
      <x:c r="S98" s="12"/>
      <x:c r="T98" s="12"/>
      <x:c r="U98" s="12"/>
      <x:c r="V98" s="12"/>
      <x:c r="W98" s="12"/>
      <x:c r="X98" s="12"/>
      <x:c r="Y98" s="12"/>
      <x:c r="Z98" s="12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2"/>
      <x:c r="P99" s="12"/>
      <x:c r="Q99" s="12"/>
      <x:c r="R99" s="12"/>
      <x:c r="S99" s="12"/>
      <x:c r="T99" s="12"/>
      <x:c r="U99" s="12"/>
      <x:c r="V99" s="12"/>
      <x:c r="W99" s="12"/>
      <x:c r="X99" s="12"/>
      <x:c r="Y99" s="12"/>
      <x:c r="Z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2"/>
      <x:c r="P100" s="12"/>
      <x:c r="Q100" s="12"/>
      <x:c r="R100" s="12"/>
      <x:c r="S100" s="12"/>
      <x:c r="T100" s="12"/>
      <x:c r="U100" s="12"/>
      <x:c r="V100" s="12"/>
      <x:c r="W100" s="12"/>
      <x:c r="X100" s="12"/>
      <x:c r="Y100" s="12"/>
      <x:c r="Z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2"/>
      <x:c r="P101" s="12"/>
      <x:c r="Q101" s="12"/>
      <x:c r="R101" s="12"/>
      <x:c r="S101" s="12"/>
      <x:c r="T101" s="12"/>
      <x:c r="U101" s="12"/>
      <x:c r="V101" s="12"/>
      <x:c r="W101" s="12"/>
      <x:c r="X101" s="12"/>
      <x:c r="Y101" s="12"/>
      <x:c r="Z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2"/>
      <x:c r="P102" s="12"/>
      <x:c r="Q102" s="12"/>
      <x:c r="R102" s="12"/>
      <x:c r="S102" s="12"/>
      <x:c r="T102" s="12"/>
      <x:c r="U102" s="12"/>
      <x:c r="V102" s="12"/>
      <x:c r="W102" s="12"/>
      <x:c r="X102" s="12"/>
      <x:c r="Y102" s="12"/>
      <x:c r="Z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2"/>
      <x:c r="P103" s="12"/>
      <x:c r="Q103" s="12"/>
      <x:c r="R103" s="12"/>
      <x:c r="S103" s="12"/>
      <x:c r="T103" s="12"/>
      <x:c r="U103" s="12"/>
      <x:c r="V103" s="12"/>
      <x:c r="W103" s="12"/>
      <x:c r="X103" s="12"/>
      <x:c r="Y103" s="12"/>
      <x:c r="Z103" s="12"/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2"/>
      <x:c r="P104" s="12"/>
      <x:c r="Q104" s="12"/>
      <x:c r="R104" s="12"/>
      <x:c r="S104" s="12"/>
      <x:c r="T104" s="12"/>
      <x:c r="U104" s="12"/>
      <x:c r="V104" s="12"/>
      <x:c r="W104" s="12"/>
      <x:c r="X104" s="12"/>
      <x:c r="Y104" s="12"/>
      <x:c r="Z104" s="12"/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2"/>
      <x:c r="P105" s="12"/>
      <x:c r="Q105" s="12"/>
      <x:c r="R105" s="12"/>
      <x:c r="S105" s="12"/>
      <x:c r="T105" s="12"/>
      <x:c r="U105" s="12"/>
      <x:c r="V105" s="12"/>
      <x:c r="W105" s="12"/>
      <x:c r="X105" s="12"/>
      <x:c r="Y105" s="12"/>
      <x:c r="Z105" s="12"/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2"/>
      <x:c r="P106" s="12"/>
      <x:c r="Q106" s="12"/>
      <x:c r="R106" s="12"/>
      <x:c r="S106" s="12"/>
      <x:c r="T106" s="12"/>
      <x:c r="U106" s="12"/>
      <x:c r="V106" s="12"/>
      <x:c r="W106" s="12"/>
      <x:c r="X106" s="12"/>
      <x:c r="Y106" s="12"/>
      <x:c r="Z106" s="12"/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2"/>
      <x:c r="P107" s="12"/>
      <x:c r="Q107" s="12"/>
      <x:c r="R107" s="12"/>
      <x:c r="S107" s="12"/>
      <x:c r="T107" s="12"/>
      <x:c r="U107" s="12"/>
      <x:c r="V107" s="12"/>
      <x:c r="W107" s="12"/>
      <x:c r="X107" s="12"/>
      <x:c r="Y107" s="12"/>
      <x:c r="Z107" s="12"/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2"/>
      <x:c r="P108" s="12"/>
      <x:c r="Q108" s="12"/>
      <x:c r="R108" s="12"/>
      <x:c r="S108" s="12"/>
      <x:c r="T108" s="12"/>
      <x:c r="U108" s="12"/>
      <x:c r="V108" s="12"/>
      <x:c r="W108" s="12"/>
      <x:c r="X108" s="12"/>
      <x:c r="Y108" s="12"/>
      <x:c r="Z108" s="12"/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2"/>
      <x:c r="P109" s="12"/>
      <x:c r="Q109" s="12"/>
      <x:c r="R109" s="12"/>
      <x:c r="S109" s="12"/>
      <x:c r="T109" s="12"/>
      <x:c r="U109" s="12"/>
      <x:c r="V109" s="12"/>
      <x:c r="W109" s="12"/>
      <x:c r="X109" s="12"/>
      <x:c r="Y109" s="12"/>
      <x:c r="Z109" s="12"/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2"/>
      <x:c r="P110" s="12"/>
      <x:c r="Q110" s="12"/>
      <x:c r="R110" s="12"/>
      <x:c r="S110" s="12"/>
      <x:c r="T110" s="12"/>
      <x:c r="U110" s="12"/>
      <x:c r="V110" s="12"/>
      <x:c r="W110" s="12"/>
      <x:c r="X110" s="12"/>
      <x:c r="Y110" s="12"/>
      <x:c r="Z110" s="12"/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2"/>
      <x:c r="P111" s="12"/>
      <x:c r="Q111" s="12"/>
      <x:c r="R111" s="12"/>
      <x:c r="S111" s="12"/>
      <x:c r="T111" s="12"/>
      <x:c r="U111" s="12"/>
      <x:c r="V111" s="12"/>
      <x:c r="W111" s="12"/>
      <x:c r="X111" s="12"/>
      <x:c r="Y111" s="12"/>
      <x:c r="Z111" s="12"/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2"/>
      <x:c r="P112" s="12"/>
      <x:c r="Q112" s="12"/>
      <x:c r="R112" s="12"/>
      <x:c r="S112" s="12"/>
      <x:c r="T112" s="12"/>
      <x:c r="U112" s="12"/>
      <x:c r="V112" s="12"/>
      <x:c r="W112" s="12"/>
      <x:c r="X112" s="12"/>
      <x:c r="Y112" s="12"/>
      <x:c r="Z112" s="12"/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2"/>
      <x:c r="P113" s="12"/>
      <x:c r="Q113" s="12"/>
      <x:c r="R113" s="12"/>
      <x:c r="S113" s="12"/>
      <x:c r="T113" s="12"/>
      <x:c r="U113" s="12"/>
      <x:c r="V113" s="12"/>
      <x:c r="W113" s="12"/>
      <x:c r="X113" s="12"/>
      <x:c r="Y113" s="12"/>
      <x:c r="Z113" s="12"/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2"/>
      <x:c r="P114" s="12"/>
      <x:c r="Q114" s="12"/>
      <x:c r="R114" s="12"/>
      <x:c r="S114" s="12"/>
      <x:c r="T114" s="12"/>
      <x:c r="U114" s="12"/>
      <x:c r="V114" s="12"/>
      <x:c r="W114" s="12"/>
      <x:c r="X114" s="12"/>
      <x:c r="Y114" s="12"/>
      <x:c r="Z114" s="12"/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2"/>
      <x:c r="P115" s="12"/>
      <x:c r="Q115" s="12"/>
      <x:c r="R115" s="12"/>
      <x:c r="S115" s="12"/>
      <x:c r="T115" s="12"/>
      <x:c r="U115" s="12"/>
      <x:c r="V115" s="12"/>
      <x:c r="W115" s="12"/>
      <x:c r="X115" s="12"/>
      <x:c r="Y115" s="12"/>
      <x:c r="Z115" s="12"/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2"/>
      <x:c r="P116" s="12"/>
      <x:c r="Q116" s="12"/>
      <x:c r="R116" s="12"/>
      <x:c r="S116" s="12"/>
      <x:c r="T116" s="12"/>
      <x:c r="U116" s="12"/>
      <x:c r="V116" s="12"/>
      <x:c r="W116" s="12"/>
      <x:c r="X116" s="12"/>
      <x:c r="Y116" s="12"/>
      <x:c r="Z116" s="12"/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2"/>
      <x:c r="P117" s="12"/>
      <x:c r="Q117" s="12"/>
      <x:c r="R117" s="12"/>
      <x:c r="S117" s="12"/>
      <x:c r="T117" s="12"/>
      <x:c r="U117" s="12"/>
      <x:c r="V117" s="12"/>
      <x:c r="W117" s="12"/>
      <x:c r="X117" s="12"/>
      <x:c r="Y117" s="12"/>
      <x:c r="Z117" s="12"/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2"/>
      <x:c r="P118" s="12"/>
      <x:c r="Q118" s="12"/>
      <x:c r="R118" s="12"/>
      <x:c r="S118" s="12"/>
      <x:c r="T118" s="12"/>
      <x:c r="U118" s="12"/>
      <x:c r="V118" s="12"/>
      <x:c r="W118" s="12"/>
      <x:c r="X118" s="12"/>
      <x:c r="Y118" s="12"/>
      <x:c r="Z118" s="12"/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2"/>
      <x:c r="P119" s="12"/>
      <x:c r="Q119" s="12"/>
      <x:c r="R119" s="12"/>
      <x:c r="S119" s="12"/>
      <x:c r="T119" s="12"/>
      <x:c r="U119" s="12"/>
      <x:c r="V119" s="12"/>
      <x:c r="W119" s="12"/>
      <x:c r="X119" s="12"/>
      <x:c r="Y119" s="12"/>
      <x:c r="Z119" s="12"/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2"/>
      <x:c r="P120" s="12"/>
      <x:c r="Q120" s="12"/>
      <x:c r="R120" s="12"/>
      <x:c r="S120" s="12"/>
      <x:c r="T120" s="12"/>
      <x:c r="U120" s="12"/>
      <x:c r="V120" s="12"/>
      <x:c r="W120" s="12"/>
      <x:c r="X120" s="12"/>
      <x:c r="Y120" s="12"/>
      <x:c r="Z120" s="12"/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2"/>
      <x:c r="P121" s="12"/>
      <x:c r="Q121" s="12"/>
      <x:c r="R121" s="12"/>
      <x:c r="S121" s="12"/>
      <x:c r="T121" s="12"/>
      <x:c r="U121" s="12"/>
      <x:c r="V121" s="12"/>
      <x:c r="W121" s="12"/>
      <x:c r="X121" s="12"/>
      <x:c r="Y121" s="12"/>
      <x:c r="Z121" s="12"/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2"/>
      <x:c r="P122" s="12"/>
      <x:c r="Q122" s="12"/>
      <x:c r="R122" s="12"/>
      <x:c r="S122" s="12"/>
      <x:c r="T122" s="12"/>
      <x:c r="U122" s="12"/>
      <x:c r="V122" s="12"/>
      <x:c r="W122" s="12"/>
      <x:c r="X122" s="12"/>
      <x:c r="Y122" s="12"/>
      <x:c r="Z122" s="12"/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2"/>
      <x:c r="P123" s="12"/>
      <x:c r="Q123" s="12"/>
      <x:c r="R123" s="12"/>
      <x:c r="S123" s="12"/>
      <x:c r="T123" s="12"/>
      <x:c r="U123" s="12"/>
      <x:c r="V123" s="12"/>
      <x:c r="W123" s="12"/>
      <x:c r="X123" s="12"/>
      <x:c r="Y123" s="12"/>
      <x:c r="Z123" s="12"/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2"/>
      <x:c r="P124" s="12"/>
      <x:c r="Q124" s="12"/>
      <x:c r="R124" s="12"/>
      <x:c r="S124" s="12"/>
      <x:c r="T124" s="12"/>
      <x:c r="U124" s="12"/>
      <x:c r="V124" s="12"/>
      <x:c r="W124" s="12"/>
      <x:c r="X124" s="12"/>
      <x:c r="Y124" s="12"/>
      <x:c r="Z124" s="12"/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2"/>
      <x:c r="P125" s="12"/>
      <x:c r="Q125" s="12"/>
      <x:c r="R125" s="12"/>
      <x:c r="S125" s="12"/>
      <x:c r="T125" s="12"/>
      <x:c r="U125" s="12"/>
      <x:c r="V125" s="12"/>
      <x:c r="W125" s="12"/>
      <x:c r="X125" s="12"/>
      <x:c r="Y125" s="12"/>
      <x:c r="Z125" s="12"/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2"/>
      <x:c r="P126" s="12"/>
      <x:c r="Q126" s="12"/>
      <x:c r="R126" s="12"/>
      <x:c r="S126" s="12"/>
      <x:c r="T126" s="12"/>
      <x:c r="U126" s="12"/>
      <x:c r="V126" s="12"/>
      <x:c r="W126" s="12"/>
      <x:c r="X126" s="12"/>
      <x:c r="Y126" s="12"/>
      <x:c r="Z126" s="12"/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2"/>
      <x:c r="P127" s="12"/>
      <x:c r="Q127" s="12"/>
      <x:c r="R127" s="12"/>
      <x:c r="S127" s="12"/>
      <x:c r="T127" s="12"/>
      <x:c r="U127" s="12"/>
      <x:c r="V127" s="12"/>
      <x:c r="W127" s="12"/>
      <x:c r="X127" s="12"/>
      <x:c r="Y127" s="12"/>
      <x:c r="Z127" s="12"/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2"/>
      <x:c r="P128" s="12"/>
      <x:c r="Q128" s="12"/>
      <x:c r="R128" s="12"/>
      <x:c r="S128" s="12"/>
      <x:c r="T128" s="12"/>
      <x:c r="U128" s="12"/>
      <x:c r="V128" s="12"/>
      <x:c r="W128" s="12"/>
      <x:c r="X128" s="12"/>
      <x:c r="Y128" s="12"/>
      <x:c r="Z128" s="12"/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2"/>
      <x:c r="P129" s="12"/>
      <x:c r="Q129" s="12"/>
      <x:c r="R129" s="12"/>
      <x:c r="S129" s="12"/>
      <x:c r="T129" s="12"/>
      <x:c r="U129" s="12"/>
      <x:c r="V129" s="12"/>
      <x:c r="W129" s="12"/>
      <x:c r="X129" s="12"/>
      <x:c r="Y129" s="12"/>
      <x:c r="Z129" s="12"/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2"/>
      <x:c r="P130" s="12"/>
      <x:c r="Q130" s="12"/>
      <x:c r="R130" s="12"/>
      <x:c r="S130" s="12"/>
      <x:c r="T130" s="12"/>
      <x:c r="U130" s="12"/>
      <x:c r="V130" s="12"/>
      <x:c r="W130" s="12"/>
      <x:c r="X130" s="12"/>
      <x:c r="Y130" s="12"/>
      <x:c r="Z130" s="12"/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2"/>
      <x:c r="P131" s="12"/>
      <x:c r="Q131" s="12"/>
      <x:c r="R131" s="12"/>
      <x:c r="S131" s="12"/>
      <x:c r="T131" s="12"/>
      <x:c r="U131" s="12"/>
      <x:c r="V131" s="12"/>
      <x:c r="W131" s="12"/>
      <x:c r="X131" s="12"/>
      <x:c r="Y131" s="12"/>
      <x:c r="Z131" s="12"/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2"/>
      <x:c r="P132" s="12"/>
      <x:c r="Q132" s="12"/>
      <x:c r="R132" s="12"/>
      <x:c r="S132" s="12"/>
      <x:c r="T132" s="12"/>
      <x:c r="U132" s="12"/>
      <x:c r="V132" s="12"/>
      <x:c r="W132" s="12"/>
      <x:c r="X132" s="12"/>
      <x:c r="Y132" s="12"/>
      <x:c r="Z132" s="12"/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2"/>
      <x:c r="P133" s="12"/>
      <x:c r="Q133" s="12"/>
      <x:c r="R133" s="12"/>
      <x:c r="S133" s="12"/>
      <x:c r="T133" s="12"/>
      <x:c r="U133" s="12"/>
      <x:c r="V133" s="12"/>
      <x:c r="W133" s="12"/>
      <x:c r="X133" s="12"/>
      <x:c r="Y133" s="12"/>
      <x:c r="Z133" s="12"/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2"/>
      <x:c r="P134" s="12"/>
      <x:c r="Q134" s="12"/>
      <x:c r="R134" s="12"/>
      <x:c r="S134" s="12"/>
      <x:c r="T134" s="12"/>
      <x:c r="U134" s="12"/>
      <x:c r="V134" s="12"/>
      <x:c r="W134" s="12"/>
      <x:c r="X134" s="12"/>
      <x:c r="Y134" s="12"/>
      <x:c r="Z134" s="12"/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2"/>
      <x:c r="P135" s="12"/>
      <x:c r="Q135" s="12"/>
      <x:c r="R135" s="12"/>
      <x:c r="S135" s="12"/>
      <x:c r="T135" s="12"/>
      <x:c r="U135" s="12"/>
      <x:c r="V135" s="12"/>
      <x:c r="W135" s="12"/>
      <x:c r="X135" s="12"/>
      <x:c r="Y135" s="12"/>
      <x:c r="Z135" s="12"/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2"/>
      <x:c r="P136" s="12"/>
      <x:c r="Q136" s="12"/>
      <x:c r="R136" s="12"/>
      <x:c r="S136" s="12"/>
      <x:c r="T136" s="12"/>
      <x:c r="U136" s="12"/>
      <x:c r="V136" s="12"/>
      <x:c r="W136" s="12"/>
      <x:c r="X136" s="12"/>
      <x:c r="Y136" s="12"/>
      <x:c r="Z136" s="12"/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2"/>
      <x:c r="P137" s="12"/>
      <x:c r="Q137" s="12"/>
      <x:c r="R137" s="12"/>
      <x:c r="S137" s="12"/>
      <x:c r="T137" s="12"/>
      <x:c r="U137" s="12"/>
      <x:c r="V137" s="12"/>
      <x:c r="W137" s="12"/>
      <x:c r="X137" s="12"/>
      <x:c r="Y137" s="12"/>
      <x:c r="Z137" s="12"/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2"/>
      <x:c r="P138" s="12"/>
      <x:c r="Q138" s="12"/>
      <x:c r="R138" s="12"/>
      <x:c r="S138" s="12"/>
      <x:c r="T138" s="12"/>
      <x:c r="U138" s="12"/>
      <x:c r="V138" s="12"/>
      <x:c r="W138" s="12"/>
      <x:c r="X138" s="12"/>
      <x:c r="Y138" s="12"/>
      <x:c r="Z138" s="12"/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2"/>
      <x:c r="P139" s="12"/>
      <x:c r="Q139" s="12"/>
      <x:c r="R139" s="12"/>
      <x:c r="S139" s="12"/>
      <x:c r="T139" s="12"/>
      <x:c r="U139" s="12"/>
      <x:c r="V139" s="12"/>
      <x:c r="W139" s="12"/>
      <x:c r="X139" s="12"/>
      <x:c r="Y139" s="12"/>
      <x:c r="Z139" s="12"/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2"/>
      <x:c r="P140" s="12"/>
      <x:c r="Q140" s="12"/>
      <x:c r="R140" s="12"/>
      <x:c r="S140" s="12"/>
      <x:c r="T140" s="12"/>
      <x:c r="U140" s="12"/>
      <x:c r="V140" s="12"/>
      <x:c r="W140" s="12"/>
      <x:c r="X140" s="12"/>
      <x:c r="Y140" s="12"/>
      <x:c r="Z140" s="12"/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2"/>
      <x:c r="P141" s="12"/>
      <x:c r="Q141" s="12"/>
      <x:c r="R141" s="12"/>
      <x:c r="S141" s="12"/>
      <x:c r="T141" s="12"/>
      <x:c r="U141" s="12"/>
      <x:c r="V141" s="12"/>
      <x:c r="W141" s="12"/>
      <x:c r="X141" s="12"/>
      <x:c r="Y141" s="12"/>
      <x:c r="Z141" s="12"/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2"/>
      <x:c r="P142" s="12"/>
      <x:c r="Q142" s="12"/>
      <x:c r="R142" s="12"/>
      <x:c r="S142" s="12"/>
      <x:c r="T142" s="12"/>
      <x:c r="U142" s="12"/>
      <x:c r="V142" s="12"/>
      <x:c r="W142" s="12"/>
      <x:c r="X142" s="12"/>
      <x:c r="Y142" s="12"/>
      <x:c r="Z142" s="12"/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2"/>
      <x:c r="P143" s="12"/>
      <x:c r="Q143" s="12"/>
      <x:c r="R143" s="12"/>
      <x:c r="S143" s="12"/>
      <x:c r="T143" s="12"/>
      <x:c r="U143" s="12"/>
      <x:c r="V143" s="12"/>
      <x:c r="W143" s="12"/>
      <x:c r="X143" s="12"/>
      <x:c r="Y143" s="12"/>
      <x:c r="Z143" s="12"/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2"/>
      <x:c r="P144" s="12"/>
      <x:c r="Q144" s="12"/>
      <x:c r="R144" s="12"/>
      <x:c r="S144" s="12"/>
      <x:c r="T144" s="12"/>
      <x:c r="U144" s="12"/>
      <x:c r="V144" s="12"/>
      <x:c r="W144" s="12"/>
      <x:c r="X144" s="12"/>
      <x:c r="Y144" s="12"/>
      <x:c r="Z144" s="12"/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2"/>
      <x:c r="P145" s="12"/>
      <x:c r="Q145" s="12"/>
      <x:c r="R145" s="12"/>
      <x:c r="S145" s="12"/>
      <x:c r="T145" s="12"/>
      <x:c r="U145" s="12"/>
      <x:c r="V145" s="12"/>
      <x:c r="W145" s="12"/>
      <x:c r="X145" s="12"/>
      <x:c r="Y145" s="12"/>
      <x:c r="Z145" s="12"/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2"/>
      <x:c r="P146" s="12"/>
      <x:c r="Q146" s="12"/>
      <x:c r="R146" s="12"/>
      <x:c r="S146" s="12"/>
      <x:c r="T146" s="12"/>
      <x:c r="U146" s="12"/>
      <x:c r="V146" s="12"/>
      <x:c r="W146" s="12"/>
      <x:c r="X146" s="12"/>
      <x:c r="Y146" s="12"/>
      <x:c r="Z146" s="12"/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2"/>
      <x:c r="P147" s="12"/>
      <x:c r="Q147" s="12"/>
      <x:c r="R147" s="12"/>
      <x:c r="S147" s="12"/>
      <x:c r="T147" s="12"/>
      <x:c r="U147" s="12"/>
      <x:c r="V147" s="12"/>
      <x:c r="W147" s="12"/>
      <x:c r="X147" s="12"/>
      <x:c r="Y147" s="12"/>
      <x:c r="Z147" s="12"/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2"/>
      <x:c r="P148" s="12"/>
      <x:c r="Q148" s="12"/>
      <x:c r="R148" s="12"/>
      <x:c r="S148" s="12"/>
      <x:c r="T148" s="12"/>
      <x:c r="U148" s="12"/>
      <x:c r="V148" s="12"/>
      <x:c r="W148" s="12"/>
      <x:c r="X148" s="12"/>
      <x:c r="Y148" s="12"/>
      <x:c r="Z148" s="12"/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2"/>
      <x:c r="P149" s="12"/>
      <x:c r="Q149" s="12"/>
      <x:c r="R149" s="12"/>
      <x:c r="S149" s="12"/>
      <x:c r="T149" s="12"/>
      <x:c r="U149" s="12"/>
      <x:c r="V149" s="12"/>
      <x:c r="W149" s="12"/>
      <x:c r="X149" s="12"/>
      <x:c r="Y149" s="12"/>
      <x:c r="Z149" s="12"/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2"/>
      <x:c r="P150" s="12"/>
      <x:c r="Q150" s="12"/>
      <x:c r="R150" s="12"/>
      <x:c r="S150" s="12"/>
      <x:c r="T150" s="12"/>
      <x:c r="U150" s="12"/>
      <x:c r="V150" s="12"/>
      <x:c r="W150" s="12"/>
      <x:c r="X150" s="12"/>
      <x:c r="Y150" s="12"/>
      <x:c r="Z150" s="12"/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2"/>
      <x:c r="P151" s="12"/>
      <x:c r="Q151" s="12"/>
      <x:c r="R151" s="12"/>
      <x:c r="S151" s="12"/>
      <x:c r="T151" s="12"/>
      <x:c r="U151" s="12"/>
      <x:c r="V151" s="12"/>
      <x:c r="W151" s="12"/>
      <x:c r="X151" s="12"/>
      <x:c r="Y151" s="12"/>
      <x:c r="Z151" s="12"/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2"/>
      <x:c r="P152" s="12"/>
      <x:c r="Q152" s="12"/>
      <x:c r="R152" s="12"/>
      <x:c r="S152" s="12"/>
      <x:c r="T152" s="12"/>
      <x:c r="U152" s="12"/>
      <x:c r="V152" s="12"/>
      <x:c r="W152" s="12"/>
      <x:c r="X152" s="12"/>
      <x:c r="Y152" s="12"/>
      <x:c r="Z152" s="12"/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2"/>
      <x:c r="P153" s="12"/>
      <x:c r="Q153" s="12"/>
      <x:c r="R153" s="12"/>
      <x:c r="S153" s="12"/>
      <x:c r="T153" s="12"/>
      <x:c r="U153" s="12"/>
      <x:c r="V153" s="12"/>
      <x:c r="W153" s="12"/>
      <x:c r="X153" s="12"/>
      <x:c r="Y153" s="12"/>
      <x:c r="Z153" s="12"/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2"/>
      <x:c r="P154" s="12"/>
      <x:c r="Q154" s="12"/>
      <x:c r="R154" s="12"/>
      <x:c r="S154" s="12"/>
      <x:c r="T154" s="12"/>
      <x:c r="U154" s="12"/>
      <x:c r="V154" s="12"/>
      <x:c r="W154" s="12"/>
      <x:c r="X154" s="12"/>
      <x:c r="Y154" s="12"/>
      <x:c r="Z154" s="12"/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2"/>
      <x:c r="P155" s="12"/>
      <x:c r="Q155" s="12"/>
      <x:c r="R155" s="12"/>
      <x:c r="S155" s="12"/>
      <x:c r="T155" s="12"/>
      <x:c r="U155" s="12"/>
      <x:c r="V155" s="12"/>
      <x:c r="W155" s="12"/>
      <x:c r="X155" s="12"/>
      <x:c r="Y155" s="12"/>
      <x:c r="Z155" s="12"/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2"/>
      <x:c r="P156" s="12"/>
      <x:c r="Q156" s="12"/>
      <x:c r="R156" s="12"/>
      <x:c r="S156" s="12"/>
      <x:c r="T156" s="12"/>
      <x:c r="U156" s="12"/>
      <x:c r="V156" s="12"/>
      <x:c r="W156" s="12"/>
      <x:c r="X156" s="12"/>
      <x:c r="Y156" s="12"/>
      <x:c r="Z156" s="12"/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2"/>
      <x:c r="P157" s="12"/>
      <x:c r="Q157" s="12"/>
      <x:c r="R157" s="12"/>
      <x:c r="S157" s="12"/>
      <x:c r="T157" s="12"/>
      <x:c r="U157" s="12"/>
      <x:c r="V157" s="12"/>
      <x:c r="W157" s="12"/>
      <x:c r="X157" s="12"/>
      <x:c r="Y157" s="12"/>
      <x:c r="Z157" s="12"/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2"/>
      <x:c r="P158" s="12"/>
      <x:c r="Q158" s="12"/>
      <x:c r="R158" s="12"/>
      <x:c r="S158" s="12"/>
      <x:c r="T158" s="12"/>
      <x:c r="U158" s="12"/>
      <x:c r="V158" s="12"/>
      <x:c r="W158" s="12"/>
      <x:c r="X158" s="12"/>
      <x:c r="Y158" s="12"/>
      <x:c r="Z158" s="12"/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2"/>
      <x:c r="P159" s="12"/>
      <x:c r="Q159" s="12"/>
      <x:c r="R159" s="12"/>
      <x:c r="S159" s="12"/>
      <x:c r="T159" s="12"/>
      <x:c r="U159" s="12"/>
      <x:c r="V159" s="12"/>
      <x:c r="W159" s="12"/>
      <x:c r="X159" s="12"/>
      <x:c r="Y159" s="12"/>
      <x:c r="Z159" s="12"/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2"/>
      <x:c r="P160" s="12"/>
      <x:c r="Q160" s="12"/>
      <x:c r="R160" s="12"/>
      <x:c r="S160" s="12"/>
      <x:c r="T160" s="12"/>
      <x:c r="U160" s="12"/>
      <x:c r="V160" s="12"/>
      <x:c r="W160" s="12"/>
      <x:c r="X160" s="12"/>
      <x:c r="Y160" s="12"/>
      <x:c r="Z160" s="12"/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2"/>
      <x:c r="P161" s="12"/>
      <x:c r="Q161" s="12"/>
      <x:c r="R161" s="12"/>
      <x:c r="S161" s="12"/>
      <x:c r="T161" s="12"/>
      <x:c r="U161" s="12"/>
      <x:c r="V161" s="12"/>
      <x:c r="W161" s="12"/>
      <x:c r="X161" s="12"/>
      <x:c r="Y161" s="12"/>
      <x:c r="Z161" s="12"/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2"/>
      <x:c r="P162" s="12"/>
      <x:c r="Q162" s="12"/>
      <x:c r="R162" s="12"/>
      <x:c r="S162" s="12"/>
      <x:c r="T162" s="12"/>
      <x:c r="U162" s="12"/>
      <x:c r="V162" s="12"/>
      <x:c r="W162" s="12"/>
      <x:c r="X162" s="12"/>
      <x:c r="Y162" s="12"/>
      <x:c r="Z162" s="12"/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2"/>
      <x:c r="P163" s="12"/>
      <x:c r="Q163" s="12"/>
      <x:c r="R163" s="12"/>
      <x:c r="S163" s="12"/>
      <x:c r="T163" s="12"/>
      <x:c r="U163" s="12"/>
      <x:c r="V163" s="12"/>
      <x:c r="W163" s="12"/>
      <x:c r="X163" s="12"/>
      <x:c r="Y163" s="12"/>
      <x:c r="Z163" s="12"/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2"/>
      <x:c r="P164" s="12"/>
      <x:c r="Q164" s="12"/>
      <x:c r="R164" s="12"/>
      <x:c r="S164" s="12"/>
      <x:c r="T164" s="12"/>
      <x:c r="U164" s="12"/>
      <x:c r="V164" s="12"/>
      <x:c r="W164" s="12"/>
      <x:c r="X164" s="12"/>
      <x:c r="Y164" s="12"/>
      <x:c r="Z164" s="12"/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2"/>
      <x:c r="P165" s="12"/>
      <x:c r="Q165" s="12"/>
      <x:c r="R165" s="12"/>
      <x:c r="S165" s="12"/>
      <x:c r="T165" s="12"/>
      <x:c r="U165" s="12"/>
      <x:c r="V165" s="12"/>
      <x:c r="W165" s="12"/>
      <x:c r="X165" s="12"/>
      <x:c r="Y165" s="12"/>
      <x:c r="Z165" s="12"/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2"/>
      <x:c r="P166" s="12"/>
      <x:c r="Q166" s="12"/>
      <x:c r="R166" s="12"/>
      <x:c r="S166" s="12"/>
      <x:c r="T166" s="12"/>
      <x:c r="U166" s="12"/>
      <x:c r="V166" s="12"/>
      <x:c r="W166" s="12"/>
      <x:c r="X166" s="12"/>
      <x:c r="Y166" s="12"/>
      <x:c r="Z166" s="12"/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2"/>
      <x:c r="P167" s="12"/>
      <x:c r="Q167" s="12"/>
      <x:c r="R167" s="12"/>
      <x:c r="S167" s="12"/>
      <x:c r="T167" s="12"/>
      <x:c r="U167" s="12"/>
      <x:c r="V167" s="12"/>
      <x:c r="W167" s="12"/>
      <x:c r="X167" s="12"/>
      <x:c r="Y167" s="12"/>
      <x:c r="Z167" s="12"/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2"/>
      <x:c r="P168" s="12"/>
      <x:c r="Q168" s="12"/>
      <x:c r="R168" s="12"/>
      <x:c r="S168" s="12"/>
      <x:c r="T168" s="12"/>
      <x:c r="U168" s="12"/>
      <x:c r="V168" s="12"/>
      <x:c r="W168" s="12"/>
      <x:c r="X168" s="12"/>
      <x:c r="Y168" s="12"/>
      <x:c r="Z168" s="12"/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2"/>
      <x:c r="P169" s="12"/>
      <x:c r="Q169" s="12"/>
      <x:c r="R169" s="12"/>
      <x:c r="S169" s="12"/>
      <x:c r="T169" s="12"/>
      <x:c r="U169" s="12"/>
      <x:c r="V169" s="12"/>
      <x:c r="W169" s="12"/>
      <x:c r="X169" s="12"/>
      <x:c r="Y169" s="12"/>
      <x:c r="Z169" s="12"/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2"/>
      <x:c r="P170" s="12"/>
      <x:c r="Q170" s="12"/>
      <x:c r="R170" s="12"/>
      <x:c r="S170" s="12"/>
      <x:c r="T170" s="12"/>
      <x:c r="U170" s="12"/>
      <x:c r="V170" s="12"/>
      <x:c r="W170" s="12"/>
      <x:c r="X170" s="12"/>
      <x:c r="Y170" s="12"/>
      <x:c r="Z170" s="12"/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2"/>
      <x:c r="P171" s="12"/>
      <x:c r="Q171" s="12"/>
      <x:c r="R171" s="12"/>
      <x:c r="S171" s="12"/>
      <x:c r="T171" s="12"/>
      <x:c r="U171" s="12"/>
      <x:c r="V171" s="12"/>
      <x:c r="W171" s="12"/>
      <x:c r="X171" s="12"/>
      <x:c r="Y171" s="12"/>
      <x:c r="Z171" s="12"/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2"/>
      <x:c r="P172" s="12"/>
      <x:c r="Q172" s="12"/>
      <x:c r="R172" s="12"/>
      <x:c r="S172" s="12"/>
      <x:c r="T172" s="12"/>
      <x:c r="U172" s="12"/>
      <x:c r="V172" s="12"/>
      <x:c r="W172" s="12"/>
      <x:c r="X172" s="12"/>
      <x:c r="Y172" s="12"/>
      <x:c r="Z172" s="12"/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2"/>
      <x:c r="P173" s="12"/>
      <x:c r="Q173" s="12"/>
      <x:c r="R173" s="12"/>
      <x:c r="S173" s="12"/>
      <x:c r="T173" s="12"/>
      <x:c r="U173" s="12"/>
      <x:c r="V173" s="12"/>
      <x:c r="W173" s="12"/>
      <x:c r="X173" s="12"/>
      <x:c r="Y173" s="12"/>
      <x:c r="Z173" s="12"/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2"/>
      <x:c r="P174" s="12"/>
      <x:c r="Q174" s="12"/>
      <x:c r="R174" s="12"/>
      <x:c r="S174" s="12"/>
      <x:c r="T174" s="12"/>
      <x:c r="U174" s="12"/>
      <x:c r="V174" s="12"/>
      <x:c r="W174" s="12"/>
      <x:c r="X174" s="12"/>
      <x:c r="Y174" s="12"/>
      <x:c r="Z174" s="12"/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2"/>
      <x:c r="P175" s="12"/>
      <x:c r="Q175" s="12"/>
      <x:c r="R175" s="12"/>
      <x:c r="S175" s="12"/>
      <x:c r="T175" s="12"/>
      <x:c r="U175" s="12"/>
      <x:c r="V175" s="12"/>
      <x:c r="W175" s="12"/>
      <x:c r="X175" s="12"/>
      <x:c r="Y175" s="12"/>
      <x:c r="Z175" s="12"/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2"/>
      <x:c r="P176" s="12"/>
      <x:c r="Q176" s="12"/>
      <x:c r="R176" s="12"/>
      <x:c r="S176" s="12"/>
      <x:c r="T176" s="12"/>
      <x:c r="U176" s="12"/>
      <x:c r="V176" s="12"/>
      <x:c r="W176" s="12"/>
      <x:c r="X176" s="12"/>
      <x:c r="Y176" s="12"/>
      <x:c r="Z176" s="12"/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2"/>
      <x:c r="P177" s="12"/>
      <x:c r="Q177" s="12"/>
      <x:c r="R177" s="12"/>
      <x:c r="S177" s="12"/>
      <x:c r="T177" s="12"/>
      <x:c r="U177" s="12"/>
      <x:c r="V177" s="12"/>
      <x:c r="W177" s="12"/>
      <x:c r="X177" s="12"/>
      <x:c r="Y177" s="12"/>
      <x:c r="Z177" s="12"/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2"/>
      <x:c r="P178" s="12"/>
      <x:c r="Q178" s="12"/>
      <x:c r="R178" s="12"/>
      <x:c r="S178" s="12"/>
      <x:c r="T178" s="12"/>
      <x:c r="U178" s="12"/>
      <x:c r="V178" s="12"/>
      <x:c r="W178" s="12"/>
      <x:c r="X178" s="12"/>
      <x:c r="Y178" s="12"/>
      <x:c r="Z178" s="12"/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2"/>
      <x:c r="P179" s="12"/>
      <x:c r="Q179" s="12"/>
      <x:c r="R179" s="12"/>
      <x:c r="S179" s="12"/>
      <x:c r="T179" s="12"/>
      <x:c r="U179" s="12"/>
      <x:c r="V179" s="12"/>
      <x:c r="W179" s="12"/>
      <x:c r="X179" s="12"/>
      <x:c r="Y179" s="12"/>
      <x:c r="Z179" s="12"/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2"/>
      <x:c r="P180" s="12"/>
      <x:c r="Q180" s="12"/>
      <x:c r="R180" s="12"/>
      <x:c r="S180" s="12"/>
      <x:c r="T180" s="12"/>
      <x:c r="U180" s="12"/>
      <x:c r="V180" s="12"/>
      <x:c r="W180" s="12"/>
      <x:c r="X180" s="12"/>
      <x:c r="Y180" s="12"/>
      <x:c r="Z180" s="12"/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2"/>
      <x:c r="P181" s="12"/>
      <x:c r="Q181" s="12"/>
      <x:c r="R181" s="12"/>
      <x:c r="S181" s="12"/>
      <x:c r="T181" s="12"/>
      <x:c r="U181" s="12"/>
      <x:c r="V181" s="12"/>
      <x:c r="W181" s="12"/>
      <x:c r="X181" s="12"/>
      <x:c r="Y181" s="12"/>
      <x:c r="Z181" s="12"/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2"/>
      <x:c r="P182" s="12"/>
      <x:c r="Q182" s="12"/>
      <x:c r="R182" s="12"/>
      <x:c r="S182" s="12"/>
      <x:c r="T182" s="12"/>
      <x:c r="U182" s="12"/>
      <x:c r="V182" s="12"/>
      <x:c r="W182" s="12"/>
      <x:c r="X182" s="12"/>
      <x:c r="Y182" s="12"/>
      <x:c r="Z182" s="12"/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2"/>
      <x:c r="P183" s="12"/>
      <x:c r="Q183" s="12"/>
      <x:c r="R183" s="12"/>
      <x:c r="S183" s="12"/>
      <x:c r="T183" s="12"/>
      <x:c r="U183" s="12"/>
      <x:c r="V183" s="12"/>
      <x:c r="W183" s="12"/>
      <x:c r="X183" s="12"/>
      <x:c r="Y183" s="12"/>
      <x:c r="Z183" s="12"/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2"/>
      <x:c r="P184" s="12"/>
      <x:c r="Q184" s="12"/>
      <x:c r="R184" s="12"/>
      <x:c r="S184" s="12"/>
      <x:c r="T184" s="12"/>
      <x:c r="U184" s="12"/>
      <x:c r="V184" s="12"/>
      <x:c r="W184" s="12"/>
      <x:c r="X184" s="12"/>
      <x:c r="Y184" s="12"/>
      <x:c r="Z184" s="12"/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2"/>
      <x:c r="P185" s="12"/>
      <x:c r="Q185" s="12"/>
      <x:c r="R185" s="12"/>
      <x:c r="S185" s="12"/>
      <x:c r="T185" s="12"/>
      <x:c r="U185" s="12"/>
      <x:c r="V185" s="12"/>
      <x:c r="W185" s="12"/>
      <x:c r="X185" s="12"/>
      <x:c r="Y185" s="12"/>
      <x:c r="Z185" s="12"/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2"/>
      <x:c r="P186" s="12"/>
      <x:c r="Q186" s="12"/>
      <x:c r="R186" s="12"/>
      <x:c r="S186" s="12"/>
      <x:c r="T186" s="12"/>
      <x:c r="U186" s="12"/>
      <x:c r="V186" s="12"/>
      <x:c r="W186" s="12"/>
      <x:c r="X186" s="12"/>
      <x:c r="Y186" s="12"/>
      <x:c r="Z186" s="12"/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2"/>
      <x:c r="P187" s="12"/>
      <x:c r="Q187" s="12"/>
      <x:c r="R187" s="12"/>
      <x:c r="S187" s="12"/>
      <x:c r="T187" s="12"/>
      <x:c r="U187" s="12"/>
      <x:c r="V187" s="12"/>
      <x:c r="W187" s="12"/>
      <x:c r="X187" s="12"/>
      <x:c r="Y187" s="12"/>
      <x:c r="Z187" s="12"/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2"/>
      <x:c r="P188" s="12"/>
      <x:c r="Q188" s="12"/>
      <x:c r="R188" s="12"/>
      <x:c r="S188" s="12"/>
      <x:c r="T188" s="12"/>
      <x:c r="U188" s="12"/>
      <x:c r="V188" s="12"/>
      <x:c r="W188" s="12"/>
      <x:c r="X188" s="12"/>
      <x:c r="Y188" s="12"/>
      <x:c r="Z188" s="12"/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2"/>
      <x:c r="P189" s="12"/>
      <x:c r="Q189" s="12"/>
      <x:c r="R189" s="12"/>
      <x:c r="S189" s="12"/>
      <x:c r="T189" s="12"/>
      <x:c r="U189" s="12"/>
      <x:c r="V189" s="12"/>
      <x:c r="W189" s="12"/>
      <x:c r="X189" s="12"/>
      <x:c r="Y189" s="12"/>
      <x:c r="Z189" s="12"/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2"/>
      <x:c r="P190" s="12"/>
      <x:c r="Q190" s="12"/>
      <x:c r="R190" s="12"/>
      <x:c r="S190" s="12"/>
      <x:c r="T190" s="12"/>
      <x:c r="U190" s="12"/>
      <x:c r="V190" s="12"/>
      <x:c r="W190" s="12"/>
      <x:c r="X190" s="12"/>
      <x:c r="Y190" s="12"/>
      <x:c r="Z190" s="12"/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2"/>
      <x:c r="P191" s="12"/>
      <x:c r="Q191" s="12"/>
      <x:c r="R191" s="12"/>
      <x:c r="S191" s="12"/>
      <x:c r="T191" s="12"/>
      <x:c r="U191" s="12"/>
      <x:c r="V191" s="12"/>
      <x:c r="W191" s="12"/>
      <x:c r="X191" s="12"/>
      <x:c r="Y191" s="12"/>
      <x:c r="Z191" s="12"/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2"/>
      <x:c r="P192" s="12"/>
      <x:c r="Q192" s="12"/>
      <x:c r="R192" s="12"/>
      <x:c r="S192" s="12"/>
      <x:c r="T192" s="12"/>
      <x:c r="U192" s="12"/>
      <x:c r="V192" s="12"/>
      <x:c r="W192" s="12"/>
      <x:c r="X192" s="12"/>
      <x:c r="Y192" s="12"/>
      <x:c r="Z192" s="12"/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2"/>
      <x:c r="P193" s="12"/>
      <x:c r="Q193" s="12"/>
      <x:c r="R193" s="12"/>
      <x:c r="S193" s="12"/>
      <x:c r="T193" s="12"/>
      <x:c r="U193" s="12"/>
      <x:c r="V193" s="12"/>
      <x:c r="W193" s="12"/>
      <x:c r="X193" s="12"/>
      <x:c r="Y193" s="12"/>
      <x:c r="Z193" s="12"/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2"/>
      <x:c r="P194" s="12"/>
      <x:c r="Q194" s="12"/>
      <x:c r="R194" s="12"/>
      <x:c r="S194" s="12"/>
      <x:c r="T194" s="12"/>
      <x:c r="U194" s="12"/>
      <x:c r="V194" s="12"/>
      <x:c r="W194" s="12"/>
      <x:c r="X194" s="12"/>
      <x:c r="Y194" s="12"/>
      <x:c r="Z194" s="12"/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2"/>
      <x:c r="P195" s="12"/>
      <x:c r="Q195" s="12"/>
      <x:c r="R195" s="12"/>
      <x:c r="S195" s="12"/>
      <x:c r="T195" s="12"/>
      <x:c r="U195" s="12"/>
      <x:c r="V195" s="12"/>
      <x:c r="W195" s="12"/>
      <x:c r="X195" s="12"/>
      <x:c r="Y195" s="12"/>
      <x:c r="Z195" s="12"/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2"/>
      <x:c r="P196" s="12"/>
      <x:c r="Q196" s="12"/>
      <x:c r="R196" s="12"/>
      <x:c r="S196" s="12"/>
      <x:c r="T196" s="12"/>
      <x:c r="U196" s="12"/>
      <x:c r="V196" s="12"/>
      <x:c r="W196" s="12"/>
      <x:c r="X196" s="12"/>
      <x:c r="Y196" s="12"/>
      <x:c r="Z196" s="12"/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2"/>
      <x:c r="P197" s="12"/>
      <x:c r="Q197" s="12"/>
      <x:c r="R197" s="12"/>
      <x:c r="S197" s="12"/>
      <x:c r="T197" s="12"/>
      <x:c r="U197" s="12"/>
      <x:c r="V197" s="12"/>
      <x:c r="W197" s="12"/>
      <x:c r="X197" s="12"/>
      <x:c r="Y197" s="12"/>
      <x:c r="Z197" s="12"/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2"/>
      <x:c r="P198" s="12"/>
      <x:c r="Q198" s="12"/>
      <x:c r="R198" s="12"/>
      <x:c r="S198" s="12"/>
      <x:c r="T198" s="12"/>
      <x:c r="U198" s="12"/>
      <x:c r="V198" s="12"/>
      <x:c r="W198" s="12"/>
      <x:c r="X198" s="12"/>
      <x:c r="Y198" s="12"/>
      <x:c r="Z198" s="12"/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2"/>
      <x:c r="P199" s="12"/>
      <x:c r="Q199" s="12"/>
      <x:c r="R199" s="12"/>
      <x:c r="S199" s="12"/>
      <x:c r="T199" s="12"/>
      <x:c r="U199" s="12"/>
      <x:c r="V199" s="12"/>
      <x:c r="W199" s="12"/>
      <x:c r="X199" s="12"/>
      <x:c r="Y199" s="12"/>
      <x:c r="Z199" s="12"/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2"/>
      <x:c r="P200" s="12"/>
      <x:c r="Q200" s="12"/>
      <x:c r="R200" s="12"/>
      <x:c r="S200" s="12"/>
      <x:c r="T200" s="12"/>
      <x:c r="U200" s="12"/>
      <x:c r="V200" s="12"/>
      <x:c r="W200" s="12"/>
      <x:c r="X200" s="12"/>
      <x:c r="Y200" s="12"/>
      <x:c r="Z200" s="12"/>
    </x:row>
  </x:sheetData>
  <x:mergeCells>
    <x:mergeCell ref="A1:F1"/>
    <x:mergeCell ref="A21:F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7" max="27" width="28" hidden="0" customWidth="1"/>
    <x:col min="28" max="28" width="14" hidden="0" customWidth="1"/>
    <x:col min="29" max="29" width="14" hidden="0" customWidth="1"/>
    <x:col min="30" max="30" width="14" hidden="0" customWidth="1"/>
  </x:cols>
  <x:sheetData>
    <x:row r="1">
      <x:c r="A1" s="99" t="str">
        <x:v>DriveFlow Capital Monthly Financial Model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  <x:c r="X2" s="12"/>
      <x:c r="Y2" s="12"/>
      <x:c r="Z2" s="12"/>
    </x:row>
    <x:row r="3">
      <x:c r="A3" s="6" t="str">
        <x:v>Metric</x:v>
      </x:c>
      <x:c r="B3" s="6" t="str">
        <x:v>Month 1</x:v>
      </x:c>
      <x:c r="C3" s="6" t="str">
        <x:v>Month 2</x:v>
      </x:c>
      <x:c r="D3" s="6" t="str">
        <x:v>Month 3</x:v>
      </x:c>
      <x:c r="E3" s="6" t="str">
        <x:v>Month 4</x:v>
      </x:c>
      <x:c r="F3" s="6" t="str">
        <x:v>Month 5</x:v>
      </x:c>
      <x:c r="G3" s="6" t="str">
        <x:v>Month 6</x:v>
      </x:c>
      <x:c r="H3" s="6" t="str">
        <x:v>Month 7</x:v>
      </x:c>
      <x:c r="I3" s="6" t="str">
        <x:v>Month 8</x:v>
      </x:c>
      <x:c r="J3" s="6" t="str">
        <x:v>Month 9</x:v>
      </x:c>
      <x:c r="K3" s="6" t="str">
        <x:v>Month 10</x:v>
      </x:c>
      <x:c r="L3" s="6" t="str">
        <x:v>Month 11</x:v>
      </x:c>
      <x:c r="M3" s="6" t="str">
        <x:v>Month 12</x:v>
      </x:c>
      <x:c r="N3" s="6" t="str">
        <x:v>Month 13</x:v>
      </x:c>
      <x:c r="O3" s="6" t="str">
        <x:v>Month 14</x:v>
      </x:c>
      <x:c r="P3" s="6" t="str">
        <x:v>Month 15</x:v>
      </x:c>
      <x:c r="Q3" s="6" t="str">
        <x:v>Month 16</x:v>
      </x:c>
      <x:c r="R3" s="6" t="str">
        <x:v>Month 17</x:v>
      </x:c>
      <x:c r="S3" s="6" t="str">
        <x:v>Month 18</x:v>
      </x:c>
      <x:c r="T3" s="6" t="str">
        <x:v>Month 19</x:v>
      </x:c>
      <x:c r="U3" s="6" t="str">
        <x:v>Month 20</x:v>
      </x:c>
      <x:c r="V3" s="6" t="str">
        <x:v>Month 21</x:v>
      </x:c>
      <x:c r="W3" s="6" t="str">
        <x:v>Month 22</x:v>
      </x:c>
      <x:c r="X3" s="6" t="str">
        <x:v>Month 23</x:v>
      </x:c>
      <x:c r="Y3" s="6" t="str">
        <x:v>Month 24</x:v>
      </x:c>
      <x:c r="Z3" s="12"/>
      <x:c r="AA3" s="6" t="str">
        <x:v>Summary</x:v>
      </x:c>
      <x:c r="AB3" s="6" t="str">
        <x:v>Year 1</x:v>
      </x:c>
      <x:c r="AC3" s="6" t="str">
        <x:v>Year 2</x:v>
      </x:c>
      <x:c r="AD3" s="6" t="str">
        <x:v>Total</x:v>
      </x:c>
    </x:row>
    <x:row r="4">
      <x:c r="A4" s="127" t="str">
        <x:v>Phase</x:v>
      </x:c>
      <x:c r="B4" s="128" t="str">
        <x:f>IF(1&lt;=Assumptions!$C$15,"Phase 1",IF(1&lt;=Assumptions!$C$15+Assumptions!$C$17,"Phase 2","Phase 3"))</x:f>
        <x:v>Phase 1</x:v>
      </x:c>
      <x:c r="C4" s="128" t="str">
        <x:f>IF(2&lt;=Assumptions!$C$15,"Phase 1",IF(2&lt;=Assumptions!$C$15+Assumptions!$C$17,"Phase 2","Phase 3"))</x:f>
        <x:v>Phase 1</x:v>
      </x:c>
      <x:c r="D4" s="128" t="str">
        <x:f>IF(3&lt;=Assumptions!$C$15,"Phase 1",IF(3&lt;=Assumptions!$C$15+Assumptions!$C$17,"Phase 2","Phase 3"))</x:f>
        <x:v>Phase 1</x:v>
      </x:c>
      <x:c r="E4" s="128" t="str">
        <x:f>IF(4&lt;=Assumptions!$C$15,"Phase 1",IF(4&lt;=Assumptions!$C$15+Assumptions!$C$17,"Phase 2","Phase 3"))</x:f>
        <x:v>Phase 1</x:v>
      </x:c>
      <x:c r="F4" s="128" t="str">
        <x:f>IF(5&lt;=Assumptions!$C$15,"Phase 1",IF(5&lt;=Assumptions!$C$15+Assumptions!$C$17,"Phase 2","Phase 3"))</x:f>
        <x:v>Phase 1</x:v>
      </x:c>
      <x:c r="G4" s="128" t="str">
        <x:f>IF(6&lt;=Assumptions!$C$15,"Phase 1",IF(6&lt;=Assumptions!$C$15+Assumptions!$C$17,"Phase 2","Phase 3"))</x:f>
        <x:v>Phase 1</x:v>
      </x:c>
      <x:c r="H4" s="128" t="str">
        <x:f>IF(7&lt;=Assumptions!$C$15,"Phase 1",IF(7&lt;=Assumptions!$C$15+Assumptions!$C$17,"Phase 2","Phase 3"))</x:f>
        <x:v>Phase 2</x:v>
      </x:c>
      <x:c r="I4" s="128" t="str">
        <x:f>IF(8&lt;=Assumptions!$C$15,"Phase 1",IF(8&lt;=Assumptions!$C$15+Assumptions!$C$17,"Phase 2","Phase 3"))</x:f>
        <x:v>Phase 2</x:v>
      </x:c>
      <x:c r="J4" s="128" t="str">
        <x:f>IF(9&lt;=Assumptions!$C$15,"Phase 1",IF(9&lt;=Assumptions!$C$15+Assumptions!$C$17,"Phase 2","Phase 3"))</x:f>
        <x:v>Phase 2</x:v>
      </x:c>
      <x:c r="K4" s="128" t="str">
        <x:f>IF(10&lt;=Assumptions!$C$15,"Phase 1",IF(10&lt;=Assumptions!$C$15+Assumptions!$C$17,"Phase 2","Phase 3"))</x:f>
        <x:v>Phase 2</x:v>
      </x:c>
      <x:c r="L4" s="128" t="str">
        <x:f>IF(11&lt;=Assumptions!$C$15,"Phase 1",IF(11&lt;=Assumptions!$C$15+Assumptions!$C$17,"Phase 2","Phase 3"))</x:f>
        <x:v>Phase 2</x:v>
      </x:c>
      <x:c r="M4" s="128" t="str">
        <x:f>IF(12&lt;=Assumptions!$C$15,"Phase 1",IF(12&lt;=Assumptions!$C$15+Assumptions!$C$17,"Phase 2","Phase 3"))</x:f>
        <x:v>Phase 2</x:v>
      </x:c>
      <x:c r="N4" s="128" t="str">
        <x:f>IF(13&lt;=Assumptions!$C$15,"Phase 1",IF(13&lt;=Assumptions!$C$15+Assumptions!$C$17,"Phase 2","Phase 3"))</x:f>
        <x:v>Phase 3</x:v>
      </x:c>
      <x:c r="O4" s="128" t="str">
        <x:f>IF(14&lt;=Assumptions!$C$15,"Phase 1",IF(14&lt;=Assumptions!$C$15+Assumptions!$C$17,"Phase 2","Phase 3"))</x:f>
        <x:v>Phase 3</x:v>
      </x:c>
      <x:c r="P4" s="128" t="str">
        <x:f>IF(15&lt;=Assumptions!$C$15,"Phase 1",IF(15&lt;=Assumptions!$C$15+Assumptions!$C$17,"Phase 2","Phase 3"))</x:f>
        <x:v>Phase 3</x:v>
      </x:c>
      <x:c r="Q4" s="128" t="str">
        <x:f>IF(16&lt;=Assumptions!$C$15,"Phase 1",IF(16&lt;=Assumptions!$C$15+Assumptions!$C$17,"Phase 2","Phase 3"))</x:f>
        <x:v>Phase 3</x:v>
      </x:c>
      <x:c r="R4" s="128" t="str">
        <x:f>IF(17&lt;=Assumptions!$C$15,"Phase 1",IF(17&lt;=Assumptions!$C$15+Assumptions!$C$17,"Phase 2","Phase 3"))</x:f>
        <x:v>Phase 3</x:v>
      </x:c>
      <x:c r="S4" s="128" t="str">
        <x:f>IF(18&lt;=Assumptions!$C$15,"Phase 1",IF(18&lt;=Assumptions!$C$15+Assumptions!$C$17,"Phase 2","Phase 3"))</x:f>
        <x:v>Phase 3</x:v>
      </x:c>
      <x:c r="T4" s="128" t="str">
        <x:f>IF(19&lt;=Assumptions!$C$15,"Phase 1",IF(19&lt;=Assumptions!$C$15+Assumptions!$C$17,"Phase 2","Phase 3"))</x:f>
        <x:v>Phase 3</x:v>
      </x:c>
      <x:c r="U4" s="128" t="str">
        <x:f>IF(20&lt;=Assumptions!$C$15,"Phase 1",IF(20&lt;=Assumptions!$C$15+Assumptions!$C$17,"Phase 2","Phase 3"))</x:f>
        <x:v>Phase 3</x:v>
      </x:c>
      <x:c r="V4" s="128" t="str">
        <x:f>IF(21&lt;=Assumptions!$C$15,"Phase 1",IF(21&lt;=Assumptions!$C$15+Assumptions!$C$17,"Phase 2","Phase 3"))</x:f>
        <x:v>Phase 3</x:v>
      </x:c>
      <x:c r="W4" s="128" t="str">
        <x:f>IF(22&lt;=Assumptions!$C$15,"Phase 1",IF(22&lt;=Assumptions!$C$15+Assumptions!$C$17,"Phase 2","Phase 3"))</x:f>
        <x:v>Phase 3</x:v>
      </x:c>
      <x:c r="X4" s="128" t="str">
        <x:f>IF(23&lt;=Assumptions!$C$15,"Phase 1",IF(23&lt;=Assumptions!$C$15+Assumptions!$C$17,"Phase 2","Phase 3"))</x:f>
        <x:v>Phase 3</x:v>
      </x:c>
      <x:c r="Y4" s="128" t="str">
        <x:f>IF(24&lt;=Assumptions!$C$15,"Phase 1",IF(24&lt;=Assumptions!$C$15+Assumptions!$C$17,"Phase 2","Phase 3"))</x:f>
        <x:v>Phase 3</x:v>
      </x:c>
      <x:c r="Z4" s="12"/>
      <x:c r="AA4" s="40" t="str">
        <x:v>Vehicles Acquired</x:v>
      </x:c>
      <x:c r="AB4" s="45" t="n">
        <x:f>SUM(B5:M5)</x:f>
        <x:v>240</x:v>
      </x:c>
      <x:c r="AC4" s="45" t="n">
        <x:f>SUM(N5:Y5)</x:f>
        <x:v>540</x:v>
      </x:c>
      <x:c r="AD4" s="45" t="n">
        <x:f>SUM(B5:Y5)</x:f>
        <x:v>780</x:v>
      </x:c>
    </x:row>
    <x:row r="5">
      <x:c r="A5" s="127" t="str">
        <x:v>Vehicles Acquired</x:v>
      </x:c>
      <x:c r="B5" s="129" t="n">
        <x:f>IF(1&lt;=Assumptions!$C$15,Assumptions!$C$14,IF(1&lt;=Assumptions!$C$15+Assumptions!$C$17,Assumptions!$C$16,Assumptions!$C$18))</x:f>
        <x:v>15</x:v>
      </x:c>
      <x:c r="C5" s="129" t="n">
        <x:f>IF(2&lt;=Assumptions!$C$15,Assumptions!$C$14,IF(2&lt;=Assumptions!$C$15+Assumptions!$C$17,Assumptions!$C$16,Assumptions!$C$18))</x:f>
        <x:v>15</x:v>
      </x:c>
      <x:c r="D5" s="129" t="n">
        <x:f>IF(3&lt;=Assumptions!$C$15,Assumptions!$C$14,IF(3&lt;=Assumptions!$C$15+Assumptions!$C$17,Assumptions!$C$16,Assumptions!$C$18))</x:f>
        <x:v>15</x:v>
      </x:c>
      <x:c r="E5" s="129" t="n">
        <x:f>IF(4&lt;=Assumptions!$C$15,Assumptions!$C$14,IF(4&lt;=Assumptions!$C$15+Assumptions!$C$17,Assumptions!$C$16,Assumptions!$C$18))</x:f>
        <x:v>15</x:v>
      </x:c>
      <x:c r="F5" s="129" t="n">
        <x:f>IF(5&lt;=Assumptions!$C$15,Assumptions!$C$14,IF(5&lt;=Assumptions!$C$15+Assumptions!$C$17,Assumptions!$C$16,Assumptions!$C$18))</x:f>
        <x:v>15</x:v>
      </x:c>
      <x:c r="G5" s="129" t="n">
        <x:f>IF(6&lt;=Assumptions!$C$15,Assumptions!$C$14,IF(6&lt;=Assumptions!$C$15+Assumptions!$C$17,Assumptions!$C$16,Assumptions!$C$18))</x:f>
        <x:v>15</x:v>
      </x:c>
      <x:c r="H5" s="129" t="n">
        <x:f>IF(7&lt;=Assumptions!$C$15,Assumptions!$C$14,IF(7&lt;=Assumptions!$C$15+Assumptions!$C$17,Assumptions!$C$16,Assumptions!$C$18))</x:f>
        <x:v>25</x:v>
      </x:c>
      <x:c r="I5" s="129" t="n">
        <x:f>IF(8&lt;=Assumptions!$C$15,Assumptions!$C$14,IF(8&lt;=Assumptions!$C$15+Assumptions!$C$17,Assumptions!$C$16,Assumptions!$C$18))</x:f>
        <x:v>25</x:v>
      </x:c>
      <x:c r="J5" s="129" t="n">
        <x:f>IF(9&lt;=Assumptions!$C$15,Assumptions!$C$14,IF(9&lt;=Assumptions!$C$15+Assumptions!$C$17,Assumptions!$C$16,Assumptions!$C$18))</x:f>
        <x:v>25</x:v>
      </x:c>
      <x:c r="K5" s="129" t="n">
        <x:f>IF(10&lt;=Assumptions!$C$15,Assumptions!$C$14,IF(10&lt;=Assumptions!$C$15+Assumptions!$C$17,Assumptions!$C$16,Assumptions!$C$18))</x:f>
        <x:v>25</x:v>
      </x:c>
      <x:c r="L5" s="129" t="n">
        <x:f>IF(11&lt;=Assumptions!$C$15,Assumptions!$C$14,IF(11&lt;=Assumptions!$C$15+Assumptions!$C$17,Assumptions!$C$16,Assumptions!$C$18))</x:f>
        <x:v>25</x:v>
      </x:c>
      <x:c r="M5" s="129" t="n">
        <x:f>IF(12&lt;=Assumptions!$C$15,Assumptions!$C$14,IF(12&lt;=Assumptions!$C$15+Assumptions!$C$17,Assumptions!$C$16,Assumptions!$C$18))</x:f>
        <x:v>25</x:v>
      </x:c>
      <x:c r="N5" s="129" t="n">
        <x:f>IF(13&lt;=Assumptions!$C$15,Assumptions!$C$14,IF(13&lt;=Assumptions!$C$15+Assumptions!$C$17,Assumptions!$C$16,Assumptions!$C$18))</x:f>
        <x:v>45</x:v>
      </x:c>
      <x:c r="O5" s="129" t="n">
        <x:f>IF(14&lt;=Assumptions!$C$15,Assumptions!$C$14,IF(14&lt;=Assumptions!$C$15+Assumptions!$C$17,Assumptions!$C$16,Assumptions!$C$18))</x:f>
        <x:v>45</x:v>
      </x:c>
      <x:c r="P5" s="129" t="n">
        <x:f>IF(15&lt;=Assumptions!$C$15,Assumptions!$C$14,IF(15&lt;=Assumptions!$C$15+Assumptions!$C$17,Assumptions!$C$16,Assumptions!$C$18))</x:f>
        <x:v>45</x:v>
      </x:c>
      <x:c r="Q5" s="129" t="n">
        <x:f>IF(16&lt;=Assumptions!$C$15,Assumptions!$C$14,IF(16&lt;=Assumptions!$C$15+Assumptions!$C$17,Assumptions!$C$16,Assumptions!$C$18))</x:f>
        <x:v>45</x:v>
      </x:c>
      <x:c r="R5" s="129" t="n">
        <x:f>IF(17&lt;=Assumptions!$C$15,Assumptions!$C$14,IF(17&lt;=Assumptions!$C$15+Assumptions!$C$17,Assumptions!$C$16,Assumptions!$C$18))</x:f>
        <x:v>45</x:v>
      </x:c>
      <x:c r="S5" s="129" t="n">
        <x:f>IF(18&lt;=Assumptions!$C$15,Assumptions!$C$14,IF(18&lt;=Assumptions!$C$15+Assumptions!$C$17,Assumptions!$C$16,Assumptions!$C$18))</x:f>
        <x:v>45</x:v>
      </x:c>
      <x:c r="T5" s="129" t="n">
        <x:f>IF(19&lt;=Assumptions!$C$15,Assumptions!$C$14,IF(19&lt;=Assumptions!$C$15+Assumptions!$C$17,Assumptions!$C$16,Assumptions!$C$18))</x:f>
        <x:v>45</x:v>
      </x:c>
      <x:c r="U5" s="129" t="n">
        <x:f>IF(20&lt;=Assumptions!$C$15,Assumptions!$C$14,IF(20&lt;=Assumptions!$C$15+Assumptions!$C$17,Assumptions!$C$16,Assumptions!$C$18))</x:f>
        <x:v>45</x:v>
      </x:c>
      <x:c r="V5" s="129" t="n">
        <x:f>IF(21&lt;=Assumptions!$C$15,Assumptions!$C$14,IF(21&lt;=Assumptions!$C$15+Assumptions!$C$17,Assumptions!$C$16,Assumptions!$C$18))</x:f>
        <x:v>45</x:v>
      </x:c>
      <x:c r="W5" s="129" t="n">
        <x:f>IF(22&lt;=Assumptions!$C$15,Assumptions!$C$14,IF(22&lt;=Assumptions!$C$15+Assumptions!$C$17,Assumptions!$C$16,Assumptions!$C$18))</x:f>
        <x:v>45</x:v>
      </x:c>
      <x:c r="X5" s="129" t="n">
        <x:f>IF(23&lt;=Assumptions!$C$15,Assumptions!$C$14,IF(23&lt;=Assumptions!$C$15+Assumptions!$C$17,Assumptions!$C$16,Assumptions!$C$18))</x:f>
        <x:v>45</x:v>
      </x:c>
      <x:c r="Y5" s="129" t="n">
        <x:f>IF(24&lt;=Assumptions!$C$15,Assumptions!$C$14,IF(24&lt;=Assumptions!$C$15+Assumptions!$C$17,Assumptions!$C$16,Assumptions!$C$18))</x:f>
        <x:v>45</x:v>
      </x:c>
      <x:c r="Z5" s="12"/>
      <x:c r="AA5" s="40" t="str">
        <x:v>Gross Profit</x:v>
      </x:c>
      <x:c r="AB5" s="47" t="n">
        <x:f>SUM(B9:M9)</x:f>
        <x:v>300000</x:v>
      </x:c>
      <x:c r="AC5" s="47" t="n">
        <x:f>SUM(N9:Y9)</x:f>
        <x:v>675000</x:v>
      </x:c>
      <x:c r="AD5" s="47" t="n">
        <x:f>SUM(B9:Y9)</x:f>
        <x:v>975000</x:v>
      </x:c>
    </x:row>
    <x:row r="6">
      <x:c r="A6" s="127" t="str">
        <x:v>Avg Acquisition Cost / Vehicle</x:v>
      </x:c>
      <x:c r="B6" s="130" t="n">
        <x:f>Assumptions!$C$11</x:f>
        <x:v>7500</x:v>
      </x:c>
      <x:c r="C6" s="130" t="n">
        <x:f>Assumptions!$C$11</x:f>
        <x:v>7500</x:v>
      </x:c>
      <x:c r="D6" s="130" t="n">
        <x:f>Assumptions!$C$11</x:f>
        <x:v>7500</x:v>
      </x:c>
      <x:c r="E6" s="130" t="n">
        <x:f>Assumptions!$C$11</x:f>
        <x:v>7500</x:v>
      </x:c>
      <x:c r="F6" s="130" t="n">
        <x:f>Assumptions!$C$11</x:f>
        <x:v>7500</x:v>
      </x:c>
      <x:c r="G6" s="130" t="n">
        <x:f>Assumptions!$C$11</x:f>
        <x:v>7500</x:v>
      </x:c>
      <x:c r="H6" s="130" t="n">
        <x:f>Assumptions!$C$11</x:f>
        <x:v>7500</x:v>
      </x:c>
      <x:c r="I6" s="130" t="n">
        <x:f>Assumptions!$C$11</x:f>
        <x:v>7500</x:v>
      </x:c>
      <x:c r="J6" s="130" t="n">
        <x:f>Assumptions!$C$11</x:f>
        <x:v>7500</x:v>
      </x:c>
      <x:c r="K6" s="130" t="n">
        <x:f>Assumptions!$C$11</x:f>
        <x:v>7500</x:v>
      </x:c>
      <x:c r="L6" s="130" t="n">
        <x:f>Assumptions!$C$11</x:f>
        <x:v>7500</x:v>
      </x:c>
      <x:c r="M6" s="130" t="n">
        <x:f>Assumptions!$C$11</x:f>
        <x:v>7500</x:v>
      </x:c>
      <x:c r="N6" s="130" t="n">
        <x:f>Assumptions!$C$11</x:f>
        <x:v>7500</x:v>
      </x:c>
      <x:c r="O6" s="130" t="n">
        <x:f>Assumptions!$C$11</x:f>
        <x:v>7500</x:v>
      </x:c>
      <x:c r="P6" s="130" t="n">
        <x:f>Assumptions!$C$11</x:f>
        <x:v>7500</x:v>
      </x:c>
      <x:c r="Q6" s="130" t="n">
        <x:f>Assumptions!$C$11</x:f>
        <x:v>7500</x:v>
      </x:c>
      <x:c r="R6" s="130" t="n">
        <x:f>Assumptions!$C$11</x:f>
        <x:v>7500</x:v>
      </x:c>
      <x:c r="S6" s="130" t="n">
        <x:f>Assumptions!$C$11</x:f>
        <x:v>7500</x:v>
      </x:c>
      <x:c r="T6" s="130" t="n">
        <x:f>Assumptions!$C$11</x:f>
        <x:v>7500</x:v>
      </x:c>
      <x:c r="U6" s="130" t="n">
        <x:f>Assumptions!$C$11</x:f>
        <x:v>7500</x:v>
      </x:c>
      <x:c r="V6" s="130" t="n">
        <x:f>Assumptions!$C$11</x:f>
        <x:v>7500</x:v>
      </x:c>
      <x:c r="W6" s="130" t="n">
        <x:f>Assumptions!$C$11</x:f>
        <x:v>7500</x:v>
      </x:c>
      <x:c r="X6" s="130" t="n">
        <x:f>Assumptions!$C$11</x:f>
        <x:v>7500</x:v>
      </x:c>
      <x:c r="Y6" s="130" t="n">
        <x:f>Assumptions!$C$11</x:f>
        <x:v>7500</x:v>
      </x:c>
      <x:c r="Z6" s="12"/>
      <x:c r="AA6" s="40" t="str">
        <x:v>Investor Payments</x:v>
      </x:c>
      <x:c r="AB6" s="47" t="n">
        <x:f>SUM(B13:M13)</x:f>
        <x:v>30600</x:v>
      </x:c>
      <x:c r="AC6" s="47" t="n">
        <x:f>SUM(N13:Y13)</x:f>
        <x:v>50100</x:v>
      </x:c>
      <x:c r="AD6" s="47" t="n">
        <x:f>SUM(B13:Y13)</x:f>
        <x:v>80700</x:v>
      </x:c>
    </x:row>
    <x:row r="7">
      <x:c r="A7" s="127" t="str">
        <x:v>Gross Acquisition Capital Required</x:v>
      </x:c>
      <x:c r="B7" s="130" t="n">
        <x:f>B5*B6</x:f>
        <x:v>112500</x:v>
      </x:c>
      <x:c r="C7" s="130" t="n">
        <x:f>C5*C6</x:f>
        <x:v>112500</x:v>
      </x:c>
      <x:c r="D7" s="130" t="n">
        <x:f>D5*D6</x:f>
        <x:v>112500</x:v>
      </x:c>
      <x:c r="E7" s="130" t="n">
        <x:f>E5*E6</x:f>
        <x:v>112500</x:v>
      </x:c>
      <x:c r="F7" s="130" t="n">
        <x:f>F5*F6</x:f>
        <x:v>112500</x:v>
      </x:c>
      <x:c r="G7" s="130" t="n">
        <x:f>G5*G6</x:f>
        <x:v>112500</x:v>
      </x:c>
      <x:c r="H7" s="130" t="n">
        <x:f>H5*H6</x:f>
        <x:v>187500</x:v>
      </x:c>
      <x:c r="I7" s="130" t="n">
        <x:f>I5*I6</x:f>
        <x:v>187500</x:v>
      </x:c>
      <x:c r="J7" s="130" t="n">
        <x:f>J5*J6</x:f>
        <x:v>187500</x:v>
      </x:c>
      <x:c r="K7" s="130" t="n">
        <x:f>K5*K6</x:f>
        <x:v>187500</x:v>
      </x:c>
      <x:c r="L7" s="130" t="n">
        <x:f>L5*L6</x:f>
        <x:v>187500</x:v>
      </x:c>
      <x:c r="M7" s="130" t="n">
        <x:f>M5*M6</x:f>
        <x:v>187500</x:v>
      </x:c>
      <x:c r="N7" s="130" t="n">
        <x:f>N5*N6</x:f>
        <x:v>337500</x:v>
      </x:c>
      <x:c r="O7" s="130" t="n">
        <x:f>O5*O6</x:f>
        <x:v>337500</x:v>
      </x:c>
      <x:c r="P7" s="130" t="n">
        <x:f>P5*P6</x:f>
        <x:v>337500</x:v>
      </x:c>
      <x:c r="Q7" s="130" t="n">
        <x:f>Q5*Q6</x:f>
        <x:v>337500</x:v>
      </x:c>
      <x:c r="R7" s="130" t="n">
        <x:f>R5*R6</x:f>
        <x:v>337500</x:v>
      </x:c>
      <x:c r="S7" s="130" t="n">
        <x:f>S5*S6</x:f>
        <x:v>337500</x:v>
      </x:c>
      <x:c r="T7" s="130" t="n">
        <x:f>T5*T6</x:f>
        <x:v>337500</x:v>
      </x:c>
      <x:c r="U7" s="130" t="n">
        <x:f>U5*U6</x:f>
        <x:v>337500</x:v>
      </x:c>
      <x:c r="V7" s="130" t="n">
        <x:f>V5*V6</x:f>
        <x:v>337500</x:v>
      </x:c>
      <x:c r="W7" s="130" t="n">
        <x:f>W5*W6</x:f>
        <x:v>337500</x:v>
      </x:c>
      <x:c r="X7" s="130" t="n">
        <x:f>X5*X6</x:f>
        <x:v>337500</x:v>
      </x:c>
      <x:c r="Y7" s="130" t="n">
        <x:f>Y5*Y6</x:f>
        <x:v>337500</x:v>
      </x:c>
      <x:c r="Z7" s="12"/>
      <x:c r="AA7" s="40" t="str">
        <x:v>Net GP After Investor Payments</x:v>
      </x:c>
      <x:c r="AB7" s="47" t="n">
        <x:f>SUM(B14:M14)</x:f>
        <x:v>269400</x:v>
      </x:c>
      <x:c r="AC7" s="47" t="n">
        <x:f>SUM(N14:Y14)</x:f>
        <x:v>624900</x:v>
      </x:c>
      <x:c r="AD7" s="47" t="n">
        <x:f>SUM(B14:Y14)</x:f>
        <x:v>894300</x:v>
      </x:c>
    </x:row>
    <x:row r="8">
      <x:c r="A8" s="127" t="str">
        <x:v>Avg Gross Profit / Vehicle</x:v>
      </x:c>
      <x:c r="B8" s="130" t="n">
        <x:f>Assumptions!$C$10</x:f>
        <x:v>1250</x:v>
      </x:c>
      <x:c r="C8" s="130" t="n">
        <x:f>Assumptions!$C$10</x:f>
        <x:v>1250</x:v>
      </x:c>
      <x:c r="D8" s="130" t="n">
        <x:f>Assumptions!$C$10</x:f>
        <x:v>1250</x:v>
      </x:c>
      <x:c r="E8" s="130" t="n">
        <x:f>Assumptions!$C$10</x:f>
        <x:v>1250</x:v>
      </x:c>
      <x:c r="F8" s="130" t="n">
        <x:f>Assumptions!$C$10</x:f>
        <x:v>1250</x:v>
      </x:c>
      <x:c r="G8" s="130" t="n">
        <x:f>Assumptions!$C$10</x:f>
        <x:v>1250</x:v>
      </x:c>
      <x:c r="H8" s="130" t="n">
        <x:f>Assumptions!$C$10</x:f>
        <x:v>1250</x:v>
      </x:c>
      <x:c r="I8" s="130" t="n">
        <x:f>Assumptions!$C$10</x:f>
        <x:v>1250</x:v>
      </x:c>
      <x:c r="J8" s="130" t="n">
        <x:f>Assumptions!$C$10</x:f>
        <x:v>1250</x:v>
      </x:c>
      <x:c r="K8" s="130" t="n">
        <x:f>Assumptions!$C$10</x:f>
        <x:v>1250</x:v>
      </x:c>
      <x:c r="L8" s="130" t="n">
        <x:f>Assumptions!$C$10</x:f>
        <x:v>1250</x:v>
      </x:c>
      <x:c r="M8" s="130" t="n">
        <x:f>Assumptions!$C$10</x:f>
        <x:v>1250</x:v>
      </x:c>
      <x:c r="N8" s="130" t="n">
        <x:f>Assumptions!$C$10</x:f>
        <x:v>1250</x:v>
      </x:c>
      <x:c r="O8" s="130" t="n">
        <x:f>Assumptions!$C$10</x:f>
        <x:v>1250</x:v>
      </x:c>
      <x:c r="P8" s="130" t="n">
        <x:f>Assumptions!$C$10</x:f>
        <x:v>1250</x:v>
      </x:c>
      <x:c r="Q8" s="130" t="n">
        <x:f>Assumptions!$C$10</x:f>
        <x:v>1250</x:v>
      </x:c>
      <x:c r="R8" s="130" t="n">
        <x:f>Assumptions!$C$10</x:f>
        <x:v>1250</x:v>
      </x:c>
      <x:c r="S8" s="130" t="n">
        <x:f>Assumptions!$C$10</x:f>
        <x:v>1250</x:v>
      </x:c>
      <x:c r="T8" s="130" t="n">
        <x:f>Assumptions!$C$10</x:f>
        <x:v>1250</x:v>
      </x:c>
      <x:c r="U8" s="130" t="n">
        <x:f>Assumptions!$C$10</x:f>
        <x:v>1250</x:v>
      </x:c>
      <x:c r="V8" s="130" t="n">
        <x:f>Assumptions!$C$10</x:f>
        <x:v>1250</x:v>
      </x:c>
      <x:c r="W8" s="130" t="n">
        <x:f>Assumptions!$C$10</x:f>
        <x:v>1250</x:v>
      </x:c>
      <x:c r="X8" s="130" t="n">
        <x:f>Assumptions!$C$10</x:f>
        <x:v>1250</x:v>
      </x:c>
      <x:c r="Y8" s="130" t="n">
        <x:f>Assumptions!$C$10</x:f>
        <x:v>1250</x:v>
      </x:c>
      <x:c r="Z8" s="12"/>
    </x:row>
    <x:row r="9">
      <x:c r="A9" s="127" t="str">
        <x:v>Gross Profit</x:v>
      </x:c>
      <x:c r="B9" s="130" t="n">
        <x:f>B5*B8</x:f>
        <x:v>18750</x:v>
      </x:c>
      <x:c r="C9" s="130" t="n">
        <x:f>C5*C8</x:f>
        <x:v>18750</x:v>
      </x:c>
      <x:c r="D9" s="130" t="n">
        <x:f>D5*D8</x:f>
        <x:v>18750</x:v>
      </x:c>
      <x:c r="E9" s="130" t="n">
        <x:f>E5*E8</x:f>
        <x:v>18750</x:v>
      </x:c>
      <x:c r="F9" s="130" t="n">
        <x:f>F5*F8</x:f>
        <x:v>18750</x:v>
      </x:c>
      <x:c r="G9" s="130" t="n">
        <x:f>G5*G8</x:f>
        <x:v>18750</x:v>
      </x:c>
      <x:c r="H9" s="130" t="n">
        <x:f>H5*H8</x:f>
        <x:v>31250</x:v>
      </x:c>
      <x:c r="I9" s="130" t="n">
        <x:f>I5*I8</x:f>
        <x:v>31250</x:v>
      </x:c>
      <x:c r="J9" s="130" t="n">
        <x:f>J5*J8</x:f>
        <x:v>31250</x:v>
      </x:c>
      <x:c r="K9" s="130" t="n">
        <x:f>K5*K8</x:f>
        <x:v>31250</x:v>
      </x:c>
      <x:c r="L9" s="130" t="n">
        <x:f>L5*L8</x:f>
        <x:v>31250</x:v>
      </x:c>
      <x:c r="M9" s="130" t="n">
        <x:f>M5*M8</x:f>
        <x:v>31250</x:v>
      </x:c>
      <x:c r="N9" s="130" t="n">
        <x:f>N5*N8</x:f>
        <x:v>56250</x:v>
      </x:c>
      <x:c r="O9" s="130" t="n">
        <x:f>O5*O8</x:f>
        <x:v>56250</x:v>
      </x:c>
      <x:c r="P9" s="130" t="n">
        <x:f>P5*P8</x:f>
        <x:v>56250</x:v>
      </x:c>
      <x:c r="Q9" s="130" t="n">
        <x:f>Q5*Q8</x:f>
        <x:v>56250</x:v>
      </x:c>
      <x:c r="R9" s="130" t="n">
        <x:f>R5*R8</x:f>
        <x:v>56250</x:v>
      </x:c>
      <x:c r="S9" s="130" t="n">
        <x:f>S5*S8</x:f>
        <x:v>56250</x:v>
      </x:c>
      <x:c r="T9" s="130" t="n">
        <x:f>T5*T8</x:f>
        <x:v>56250</x:v>
      </x:c>
      <x:c r="U9" s="130" t="n">
        <x:f>U5*U8</x:f>
        <x:v>56250</x:v>
      </x:c>
      <x:c r="V9" s="130" t="n">
        <x:f>V5*V8</x:f>
        <x:v>56250</x:v>
      </x:c>
      <x:c r="W9" s="130" t="n">
        <x:f>W5*W8</x:f>
        <x:v>56250</x:v>
      </x:c>
      <x:c r="X9" s="130" t="n">
        <x:f>X5*X8</x:f>
        <x:v>56250</x:v>
      </x:c>
      <x:c r="Y9" s="130" t="n">
        <x:f>Y5*Y8</x:f>
        <x:v>56250</x:v>
      </x:c>
      <x:c r="Z9" s="12"/>
    </x:row>
    <x:row r="10">
      <x:c r="A10" s="127" t="str">
        <x:v>Monthly Operating Overhead</x:v>
      </x:c>
      <x:c r="B10" s="130" t="n">
        <x:f>Assumptions!$C$13</x:f>
        <x:v>0</x:v>
      </x:c>
      <x:c r="C10" s="130" t="n">
        <x:f>Assumptions!$C$13</x:f>
        <x:v>0</x:v>
      </x:c>
      <x:c r="D10" s="130" t="n">
        <x:f>Assumptions!$C$13</x:f>
        <x:v>0</x:v>
      </x:c>
      <x:c r="E10" s="130" t="n">
        <x:f>Assumptions!$C$13</x:f>
        <x:v>0</x:v>
      </x:c>
      <x:c r="F10" s="130" t="n">
        <x:f>Assumptions!$C$13</x:f>
        <x:v>0</x:v>
      </x:c>
      <x:c r="G10" s="130" t="n">
        <x:f>Assumptions!$C$13</x:f>
        <x:v>0</x:v>
      </x:c>
      <x:c r="H10" s="130" t="n">
        <x:f>Assumptions!$C$13</x:f>
        <x:v>0</x:v>
      </x:c>
      <x:c r="I10" s="130" t="n">
        <x:f>Assumptions!$C$13</x:f>
        <x:v>0</x:v>
      </x:c>
      <x:c r="J10" s="130" t="n">
        <x:f>Assumptions!$C$13</x:f>
        <x:v>0</x:v>
      </x:c>
      <x:c r="K10" s="130" t="n">
        <x:f>Assumptions!$C$13</x:f>
        <x:v>0</x:v>
      </x:c>
      <x:c r="L10" s="130" t="n">
        <x:f>Assumptions!$C$13</x:f>
        <x:v>0</x:v>
      </x:c>
      <x:c r="M10" s="130" t="n">
        <x:f>Assumptions!$C$13</x:f>
        <x:v>0</x:v>
      </x:c>
      <x:c r="N10" s="130" t="n">
        <x:f>Assumptions!$C$13</x:f>
        <x:v>0</x:v>
      </x:c>
      <x:c r="O10" s="130" t="n">
        <x:f>Assumptions!$C$13</x:f>
        <x:v>0</x:v>
      </x:c>
      <x:c r="P10" s="130" t="n">
        <x:f>Assumptions!$C$13</x:f>
        <x:v>0</x:v>
      </x:c>
      <x:c r="Q10" s="130" t="n">
        <x:f>Assumptions!$C$13</x:f>
        <x:v>0</x:v>
      </x:c>
      <x:c r="R10" s="130" t="n">
        <x:f>Assumptions!$C$13</x:f>
        <x:v>0</x:v>
      </x:c>
      <x:c r="S10" s="130" t="n">
        <x:f>Assumptions!$C$13</x:f>
        <x:v>0</x:v>
      </x:c>
      <x:c r="T10" s="130" t="n">
        <x:f>Assumptions!$C$13</x:f>
        <x:v>0</x:v>
      </x:c>
      <x:c r="U10" s="130" t="n">
        <x:f>Assumptions!$C$13</x:f>
        <x:v>0</x:v>
      </x:c>
      <x:c r="V10" s="130" t="n">
        <x:f>Assumptions!$C$13</x:f>
        <x:v>0</x:v>
      </x:c>
      <x:c r="W10" s="130" t="n">
        <x:f>Assumptions!$C$13</x:f>
        <x:v>0</x:v>
      </x:c>
      <x:c r="X10" s="130" t="n">
        <x:f>Assumptions!$C$13</x:f>
        <x:v>0</x:v>
      </x:c>
      <x:c r="Y10" s="130" t="n">
        <x:f>Assumptions!$C$13</x:f>
        <x:v>0</x:v>
      </x:c>
      <x:c r="Z10" s="12"/>
    </x:row>
    <x:row r="11">
      <x:c r="A11" s="127" t="str">
        <x:v>Investor Annual Return Accrual</x:v>
      </x:c>
      <x:c r="B11" s="130" t="n">
        <x:f>Assumptions!$C$4*Assumptions!$C$8/12</x:f>
        <x:v>1250</x:v>
      </x:c>
      <x:c r="C11" s="130" t="n">
        <x:f>Assumptions!$C$4*Assumptions!$C$8/12</x:f>
        <x:v>1250</x:v>
      </x:c>
      <x:c r="D11" s="130" t="n">
        <x:f>Assumptions!$C$4*Assumptions!$C$8/12</x:f>
        <x:v>1250</x:v>
      </x:c>
      <x:c r="E11" s="130" t="n">
        <x:f>Assumptions!$C$4*Assumptions!$C$8/12</x:f>
        <x:v>1250</x:v>
      </x:c>
      <x:c r="F11" s="130" t="n">
        <x:f>Assumptions!$C$4*Assumptions!$C$8/12</x:f>
        <x:v>1250</x:v>
      </x:c>
      <x:c r="G11" s="130" t="n">
        <x:f>Assumptions!$C$4*Assumptions!$C$8/12</x:f>
        <x:v>1250</x:v>
      </x:c>
      <x:c r="H11" s="130" t="n">
        <x:f>Assumptions!$C$4*Assumptions!$C$8/12</x:f>
        <x:v>1250</x:v>
      </x:c>
      <x:c r="I11" s="130" t="n">
        <x:f>Assumptions!$C$4*Assumptions!$C$8/12</x:f>
        <x:v>1250</x:v>
      </x:c>
      <x:c r="J11" s="130" t="n">
        <x:f>Assumptions!$C$4*Assumptions!$C$8/12</x:f>
        <x:v>1250</x:v>
      </x:c>
      <x:c r="K11" s="130" t="n">
        <x:f>Assumptions!$C$4*Assumptions!$C$8/12</x:f>
        <x:v>1250</x:v>
      </x:c>
      <x:c r="L11" s="130" t="n">
        <x:f>Assumptions!$C$4*Assumptions!$C$8/12</x:f>
        <x:v>1250</x:v>
      </x:c>
      <x:c r="M11" s="130" t="n">
        <x:f>Assumptions!$C$4*Assumptions!$C$8/12</x:f>
        <x:v>1250</x:v>
      </x:c>
      <x:c r="N11" s="130" t="n">
        <x:f>Assumptions!$C$4*Assumptions!$C$8/12</x:f>
        <x:v>1250</x:v>
      </x:c>
      <x:c r="O11" s="130" t="n">
        <x:f>Assumptions!$C$4*Assumptions!$C$8/12</x:f>
        <x:v>1250</x:v>
      </x:c>
      <x:c r="P11" s="130" t="n">
        <x:f>Assumptions!$C$4*Assumptions!$C$8/12</x:f>
        <x:v>1250</x:v>
      </x:c>
      <x:c r="Q11" s="130" t="n">
        <x:f>Assumptions!$C$4*Assumptions!$C$8/12</x:f>
        <x:v>1250</x:v>
      </x:c>
      <x:c r="R11" s="130" t="n">
        <x:f>Assumptions!$C$4*Assumptions!$C$8/12</x:f>
        <x:v>1250</x:v>
      </x:c>
      <x:c r="S11" s="130" t="n">
        <x:f>Assumptions!$C$4*Assumptions!$C$8/12</x:f>
        <x:v>1250</x:v>
      </x:c>
      <x:c r="T11" s="130" t="n">
        <x:f>Assumptions!$C$4*Assumptions!$C$8/12</x:f>
        <x:v>1250</x:v>
      </x:c>
      <x:c r="U11" s="130" t="n">
        <x:f>Assumptions!$C$4*Assumptions!$C$8/12</x:f>
        <x:v>1250</x:v>
      </x:c>
      <x:c r="V11" s="130" t="n">
        <x:f>Assumptions!$C$4*Assumptions!$C$8/12</x:f>
        <x:v>1250</x:v>
      </x:c>
      <x:c r="W11" s="130" t="n">
        <x:f>Assumptions!$C$4*Assumptions!$C$8/12</x:f>
        <x:v>1250</x:v>
      </x:c>
      <x:c r="X11" s="130" t="n">
        <x:f>Assumptions!$C$4*Assumptions!$C$8/12</x:f>
        <x:v>1250</x:v>
      </x:c>
      <x:c r="Y11" s="130" t="n">
        <x:f>Assumptions!$C$4*Assumptions!$C$8/12</x:f>
        <x:v>1250</x:v>
      </x:c>
      <x:c r="Z11" s="12"/>
    </x:row>
    <x:row r="12">
      <x:c r="A12" s="127" t="str">
        <x:v>Investor Performance Payment</x:v>
      </x:c>
      <x:c r="B12" s="130" t="n">
        <x:f>B5*Assumptions!$C$9</x:f>
        <x:v>975</x:v>
      </x:c>
      <x:c r="C12" s="130" t="n">
        <x:f>C5*Assumptions!$C$9</x:f>
        <x:v>975</x:v>
      </x:c>
      <x:c r="D12" s="130" t="n">
        <x:f>D5*Assumptions!$C$9</x:f>
        <x:v>975</x:v>
      </x:c>
      <x:c r="E12" s="130" t="n">
        <x:f>E5*Assumptions!$C$9</x:f>
        <x:v>975</x:v>
      </x:c>
      <x:c r="F12" s="130" t="n">
        <x:f>F5*Assumptions!$C$9</x:f>
        <x:v>975</x:v>
      </x:c>
      <x:c r="G12" s="130" t="n">
        <x:f>G5*Assumptions!$C$9</x:f>
        <x:v>975</x:v>
      </x:c>
      <x:c r="H12" s="130" t="n">
        <x:f>H5*Assumptions!$C$9</x:f>
        <x:v>1625</x:v>
      </x:c>
      <x:c r="I12" s="130" t="n">
        <x:f>I5*Assumptions!$C$9</x:f>
        <x:v>1625</x:v>
      </x:c>
      <x:c r="J12" s="130" t="n">
        <x:f>J5*Assumptions!$C$9</x:f>
        <x:v>1625</x:v>
      </x:c>
      <x:c r="K12" s="130" t="n">
        <x:f>K5*Assumptions!$C$9</x:f>
        <x:v>1625</x:v>
      </x:c>
      <x:c r="L12" s="130" t="n">
        <x:f>L5*Assumptions!$C$9</x:f>
        <x:v>1625</x:v>
      </x:c>
      <x:c r="M12" s="130" t="n">
        <x:f>M5*Assumptions!$C$9</x:f>
        <x:v>1625</x:v>
      </x:c>
      <x:c r="N12" s="130" t="n">
        <x:f>N5*Assumptions!$C$9</x:f>
        <x:v>2925</x:v>
      </x:c>
      <x:c r="O12" s="130" t="n">
        <x:f>O5*Assumptions!$C$9</x:f>
        <x:v>2925</x:v>
      </x:c>
      <x:c r="P12" s="130" t="n">
        <x:f>P5*Assumptions!$C$9</x:f>
        <x:v>2925</x:v>
      </x:c>
      <x:c r="Q12" s="130" t="n">
        <x:f>Q5*Assumptions!$C$9</x:f>
        <x:v>2925</x:v>
      </x:c>
      <x:c r="R12" s="130" t="n">
        <x:f>R5*Assumptions!$C$9</x:f>
        <x:v>2925</x:v>
      </x:c>
      <x:c r="S12" s="130" t="n">
        <x:f>S5*Assumptions!$C$9</x:f>
        <x:v>2925</x:v>
      </x:c>
      <x:c r="T12" s="130" t="n">
        <x:f>T5*Assumptions!$C$9</x:f>
        <x:v>2925</x:v>
      </x:c>
      <x:c r="U12" s="130" t="n">
        <x:f>U5*Assumptions!$C$9</x:f>
        <x:v>2925</x:v>
      </x:c>
      <x:c r="V12" s="130" t="n">
        <x:f>V5*Assumptions!$C$9</x:f>
        <x:v>2925</x:v>
      </x:c>
      <x:c r="W12" s="130" t="n">
        <x:f>W5*Assumptions!$C$9</x:f>
        <x:v>2925</x:v>
      </x:c>
      <x:c r="X12" s="130" t="n">
        <x:f>X5*Assumptions!$C$9</x:f>
        <x:v>2925</x:v>
      </x:c>
      <x:c r="Y12" s="130" t="n">
        <x:f>Y5*Assumptions!$C$9</x:f>
        <x:v>2925</x:v>
      </x:c>
      <x:c r="Z12" s="12"/>
    </x:row>
    <x:row r="13">
      <x:c r="A13" s="127" t="str">
        <x:v>Total Investor Payments</x:v>
      </x:c>
      <x:c r="B13" s="130" t="n">
        <x:f>B11+B12</x:f>
        <x:v>2225</x:v>
      </x:c>
      <x:c r="C13" s="130" t="n">
        <x:f>C11+C12</x:f>
        <x:v>2225</x:v>
      </x:c>
      <x:c r="D13" s="130" t="n">
        <x:f>D11+D12</x:f>
        <x:v>2225</x:v>
      </x:c>
      <x:c r="E13" s="130" t="n">
        <x:f>E11+E12</x:f>
        <x:v>2225</x:v>
      </x:c>
      <x:c r="F13" s="130" t="n">
        <x:f>F11+F12</x:f>
        <x:v>2225</x:v>
      </x:c>
      <x:c r="G13" s="130" t="n">
        <x:f>G11+G12</x:f>
        <x:v>2225</x:v>
      </x:c>
      <x:c r="H13" s="130" t="n">
        <x:f>H11+H12</x:f>
        <x:v>2875</x:v>
      </x:c>
      <x:c r="I13" s="130" t="n">
        <x:f>I11+I12</x:f>
        <x:v>2875</x:v>
      </x:c>
      <x:c r="J13" s="130" t="n">
        <x:f>J11+J12</x:f>
        <x:v>2875</x:v>
      </x:c>
      <x:c r="K13" s="130" t="n">
        <x:f>K11+K12</x:f>
        <x:v>2875</x:v>
      </x:c>
      <x:c r="L13" s="130" t="n">
        <x:f>L11+L12</x:f>
        <x:v>2875</x:v>
      </x:c>
      <x:c r="M13" s="130" t="n">
        <x:f>M11+M12</x:f>
        <x:v>2875</x:v>
      </x:c>
      <x:c r="N13" s="130" t="n">
        <x:f>N11+N12</x:f>
        <x:v>4175</x:v>
      </x:c>
      <x:c r="O13" s="130" t="n">
        <x:f>O11+O12</x:f>
        <x:v>4175</x:v>
      </x:c>
      <x:c r="P13" s="130" t="n">
        <x:f>P11+P12</x:f>
        <x:v>4175</x:v>
      </x:c>
      <x:c r="Q13" s="130" t="n">
        <x:f>Q11+Q12</x:f>
        <x:v>4175</x:v>
      </x:c>
      <x:c r="R13" s="130" t="n">
        <x:f>R11+R12</x:f>
        <x:v>4175</x:v>
      </x:c>
      <x:c r="S13" s="130" t="n">
        <x:f>S11+S12</x:f>
        <x:v>4175</x:v>
      </x:c>
      <x:c r="T13" s="130" t="n">
        <x:f>T11+T12</x:f>
        <x:v>4175</x:v>
      </x:c>
      <x:c r="U13" s="130" t="n">
        <x:f>U11+U12</x:f>
        <x:v>4175</x:v>
      </x:c>
      <x:c r="V13" s="130" t="n">
        <x:f>V11+V12</x:f>
        <x:v>4175</x:v>
      </x:c>
      <x:c r="W13" s="130" t="n">
        <x:f>W11+W12</x:f>
        <x:v>4175</x:v>
      </x:c>
      <x:c r="X13" s="130" t="n">
        <x:f>X11+X12</x:f>
        <x:v>4175</x:v>
      </x:c>
      <x:c r="Y13" s="130" t="n">
        <x:f>Y11+Y12</x:f>
        <x:v>4175</x:v>
      </x:c>
      <x:c r="Z13" s="12"/>
    </x:row>
    <x:row r="14">
      <x:c r="A14" s="127" t="str">
        <x:v>Net Gross Profit After Investor Payments</x:v>
      </x:c>
      <x:c r="B14" s="130" t="n">
        <x:f>B9-B10-B13</x:f>
        <x:v>16525</x:v>
      </x:c>
      <x:c r="C14" s="130" t="n">
        <x:f>C9-C10-C13</x:f>
        <x:v>16525</x:v>
      </x:c>
      <x:c r="D14" s="130" t="n">
        <x:f>D9-D10-D13</x:f>
        <x:v>16525</x:v>
      </x:c>
      <x:c r="E14" s="130" t="n">
        <x:f>E9-E10-E13</x:f>
        <x:v>16525</x:v>
      </x:c>
      <x:c r="F14" s="130" t="n">
        <x:f>F9-F10-F13</x:f>
        <x:v>16525</x:v>
      </x:c>
      <x:c r="G14" s="130" t="n">
        <x:f>G9-G10-G13</x:f>
        <x:v>16525</x:v>
      </x:c>
      <x:c r="H14" s="130" t="n">
        <x:f>H9-H10-H13</x:f>
        <x:v>28375</x:v>
      </x:c>
      <x:c r="I14" s="130" t="n">
        <x:f>I9-I10-I13</x:f>
        <x:v>28375</x:v>
      </x:c>
      <x:c r="J14" s="130" t="n">
        <x:f>J9-J10-J13</x:f>
        <x:v>28375</x:v>
      </x:c>
      <x:c r="K14" s="130" t="n">
        <x:f>K9-K10-K13</x:f>
        <x:v>28375</x:v>
      </x:c>
      <x:c r="L14" s="130" t="n">
        <x:f>L9-L10-L13</x:f>
        <x:v>28375</x:v>
      </x:c>
      <x:c r="M14" s="130" t="n">
        <x:f>M9-M10-M13</x:f>
        <x:v>28375</x:v>
      </x:c>
      <x:c r="N14" s="130" t="n">
        <x:f>N9-N10-N13</x:f>
        <x:v>52075</x:v>
      </x:c>
      <x:c r="O14" s="130" t="n">
        <x:f>O9-O10-O13</x:f>
        <x:v>52075</x:v>
      </x:c>
      <x:c r="P14" s="130" t="n">
        <x:f>P9-P10-P13</x:f>
        <x:v>52075</x:v>
      </x:c>
      <x:c r="Q14" s="130" t="n">
        <x:f>Q9-Q10-Q13</x:f>
        <x:v>52075</x:v>
      </x:c>
      <x:c r="R14" s="130" t="n">
        <x:f>R9-R10-R13</x:f>
        <x:v>52075</x:v>
      </x:c>
      <x:c r="S14" s="130" t="n">
        <x:f>S9-S10-S13</x:f>
        <x:v>52075</x:v>
      </x:c>
      <x:c r="T14" s="130" t="n">
        <x:f>T9-T10-T13</x:f>
        <x:v>52075</x:v>
      </x:c>
      <x:c r="U14" s="130" t="n">
        <x:f>U9-U10-U13</x:f>
        <x:v>52075</x:v>
      </x:c>
      <x:c r="V14" s="130" t="n">
        <x:f>V9-V10-V13</x:f>
        <x:v>52075</x:v>
      </x:c>
      <x:c r="W14" s="130" t="n">
        <x:f>W9-W10-W13</x:f>
        <x:v>52075</x:v>
      </x:c>
      <x:c r="X14" s="130" t="n">
        <x:f>X9-X10-X13</x:f>
        <x:v>52075</x:v>
      </x:c>
      <x:c r="Y14" s="130" t="n">
        <x:f>Y9-Y10-Y13</x:f>
        <x:v>52075</x:v>
      </x:c>
      <x:c r="Z14" s="12"/>
    </x:row>
    <x:row r="15">
      <x:c r="A15" s="127" t="str">
        <x:v>Cumulative Vehicles</x:v>
      </x:c>
      <x:c r="B15" s="129" t="n">
        <x:f>B5</x:f>
        <x:v>15</x:v>
      </x:c>
      <x:c r="C15" s="129" t="n">
        <x:f>B15+C5</x:f>
        <x:v>30</x:v>
      </x:c>
      <x:c r="D15" s="129" t="n">
        <x:f>C15+D5</x:f>
        <x:v>45</x:v>
      </x:c>
      <x:c r="E15" s="129" t="n">
        <x:f>D15+E5</x:f>
        <x:v>60</x:v>
      </x:c>
      <x:c r="F15" s="129" t="n">
        <x:f>E15+F5</x:f>
        <x:v>75</x:v>
      </x:c>
      <x:c r="G15" s="129" t="n">
        <x:f>F15+G5</x:f>
        <x:v>90</x:v>
      </x:c>
      <x:c r="H15" s="129" t="n">
        <x:f>G15+H5</x:f>
        <x:v>115</x:v>
      </x:c>
      <x:c r="I15" s="129" t="n">
        <x:f>H15+I5</x:f>
        <x:v>140</x:v>
      </x:c>
      <x:c r="J15" s="129" t="n">
        <x:f>I15+J5</x:f>
        <x:v>165</x:v>
      </x:c>
      <x:c r="K15" s="129" t="n">
        <x:f>J15+K5</x:f>
        <x:v>190</x:v>
      </x:c>
      <x:c r="L15" s="129" t="n">
        <x:f>K15+L5</x:f>
        <x:v>215</x:v>
      </x:c>
      <x:c r="M15" s="129" t="n">
        <x:f>L15+M5</x:f>
        <x:v>240</x:v>
      </x:c>
      <x:c r="N15" s="129" t="n">
        <x:f>M15+N5</x:f>
        <x:v>285</x:v>
      </x:c>
      <x:c r="O15" s="129" t="n">
        <x:f>N15+O5</x:f>
        <x:v>330</x:v>
      </x:c>
      <x:c r="P15" s="129" t="n">
        <x:f>O15+P5</x:f>
        <x:v>375</x:v>
      </x:c>
      <x:c r="Q15" s="129" t="n">
        <x:f>P15+Q5</x:f>
        <x:v>420</x:v>
      </x:c>
      <x:c r="R15" s="129" t="n">
        <x:f>Q15+R5</x:f>
        <x:v>465</x:v>
      </x:c>
      <x:c r="S15" s="129" t="n">
        <x:f>R15+S5</x:f>
        <x:v>510</x:v>
      </x:c>
      <x:c r="T15" s="129" t="n">
        <x:f>S15+T5</x:f>
        <x:v>555</x:v>
      </x:c>
      <x:c r="U15" s="129" t="n">
        <x:f>T15+U5</x:f>
        <x:v>600</x:v>
      </x:c>
      <x:c r="V15" s="129" t="n">
        <x:f>U15+V5</x:f>
        <x:v>645</x:v>
      </x:c>
      <x:c r="W15" s="129" t="n">
        <x:f>V15+W5</x:f>
        <x:v>690</x:v>
      </x:c>
      <x:c r="X15" s="129" t="n">
        <x:f>W15+X5</x:f>
        <x:v>735</x:v>
      </x:c>
      <x:c r="Y15" s="129" t="n">
        <x:f>X15+Y5</x:f>
        <x:v>780</x:v>
      </x:c>
      <x:c r="Z15" s="12"/>
    </x:row>
    <x:row r="16">
      <x:c r="A16" s="127" t="str">
        <x:v>Cumulative Gross Profit</x:v>
      </x:c>
      <x:c r="B16" s="130" t="n">
        <x:f>B9</x:f>
        <x:v>18750</x:v>
      </x:c>
      <x:c r="C16" s="130" t="n">
        <x:f>B16+C9</x:f>
        <x:v>37500</x:v>
      </x:c>
      <x:c r="D16" s="130" t="n">
        <x:f>C16+D9</x:f>
        <x:v>56250</x:v>
      </x:c>
      <x:c r="E16" s="130" t="n">
        <x:f>D16+E9</x:f>
        <x:v>75000</x:v>
      </x:c>
      <x:c r="F16" s="130" t="n">
        <x:f>E16+F9</x:f>
        <x:v>93750</x:v>
      </x:c>
      <x:c r="G16" s="130" t="n">
        <x:f>F16+G9</x:f>
        <x:v>112500</x:v>
      </x:c>
      <x:c r="H16" s="130" t="n">
        <x:f>G16+H9</x:f>
        <x:v>143750</x:v>
      </x:c>
      <x:c r="I16" s="130" t="n">
        <x:f>H16+I9</x:f>
        <x:v>175000</x:v>
      </x:c>
      <x:c r="J16" s="130" t="n">
        <x:f>I16+J9</x:f>
        <x:v>206250</x:v>
      </x:c>
      <x:c r="K16" s="130" t="n">
        <x:f>J16+K9</x:f>
        <x:v>237500</x:v>
      </x:c>
      <x:c r="L16" s="130" t="n">
        <x:f>K16+L9</x:f>
        <x:v>268750</x:v>
      </x:c>
      <x:c r="M16" s="130" t="n">
        <x:f>L16+M9</x:f>
        <x:v>300000</x:v>
      </x:c>
      <x:c r="N16" s="130" t="n">
        <x:f>M16+N9</x:f>
        <x:v>356250</x:v>
      </x:c>
      <x:c r="O16" s="130" t="n">
        <x:f>N16+O9</x:f>
        <x:v>412500</x:v>
      </x:c>
      <x:c r="P16" s="130" t="n">
        <x:f>O16+P9</x:f>
        <x:v>468750</x:v>
      </x:c>
      <x:c r="Q16" s="130" t="n">
        <x:f>P16+Q9</x:f>
        <x:v>525000</x:v>
      </x:c>
      <x:c r="R16" s="130" t="n">
        <x:f>Q16+R9</x:f>
        <x:v>581250</x:v>
      </x:c>
      <x:c r="S16" s="130" t="n">
        <x:f>R16+S9</x:f>
        <x:v>637500</x:v>
      </x:c>
      <x:c r="T16" s="130" t="n">
        <x:f>S16+T9</x:f>
        <x:v>693750</x:v>
      </x:c>
      <x:c r="U16" s="130" t="n">
        <x:f>T16+U9</x:f>
        <x:v>750000</x:v>
      </x:c>
      <x:c r="V16" s="130" t="n">
        <x:f>U16+V9</x:f>
        <x:v>806250</x:v>
      </x:c>
      <x:c r="W16" s="130" t="n">
        <x:f>V16+W9</x:f>
        <x:v>862500</x:v>
      </x:c>
      <x:c r="X16" s="130" t="n">
        <x:f>W16+X9</x:f>
        <x:v>918750</x:v>
      </x:c>
      <x:c r="Y16" s="130" t="n">
        <x:f>X16+Y9</x:f>
        <x:v>975000</x:v>
      </x:c>
      <x:c r="Z16" s="12"/>
    </x:row>
    <x:row r="17">
      <x:c r="A17" s="127" t="str">
        <x:v>Cumulative Investor Payments</x:v>
      </x:c>
      <x:c r="B17" s="130" t="n">
        <x:f>B13</x:f>
        <x:v>2225</x:v>
      </x:c>
      <x:c r="C17" s="130" t="n">
        <x:f>B17+C13</x:f>
        <x:v>4450</x:v>
      </x:c>
      <x:c r="D17" s="130" t="n">
        <x:f>C17+D13</x:f>
        <x:v>6675</x:v>
      </x:c>
      <x:c r="E17" s="130" t="n">
        <x:f>D17+E13</x:f>
        <x:v>8900</x:v>
      </x:c>
      <x:c r="F17" s="130" t="n">
        <x:f>E17+F13</x:f>
        <x:v>11125</x:v>
      </x:c>
      <x:c r="G17" s="130" t="n">
        <x:f>F17+G13</x:f>
        <x:v>13350</x:v>
      </x:c>
      <x:c r="H17" s="130" t="n">
        <x:f>G17+H13</x:f>
        <x:v>16225</x:v>
      </x:c>
      <x:c r="I17" s="130" t="n">
        <x:f>H17+I13</x:f>
        <x:v>19100</x:v>
      </x:c>
      <x:c r="J17" s="130" t="n">
        <x:f>I17+J13</x:f>
        <x:v>21975</x:v>
      </x:c>
      <x:c r="K17" s="130" t="n">
        <x:f>J17+K13</x:f>
        <x:v>24850</x:v>
      </x:c>
      <x:c r="L17" s="130" t="n">
        <x:f>K17+L13</x:f>
        <x:v>27725</x:v>
      </x:c>
      <x:c r="M17" s="130" t="n">
        <x:f>L17+M13</x:f>
        <x:v>30600</x:v>
      </x:c>
      <x:c r="N17" s="130" t="n">
        <x:f>M17+N13</x:f>
        <x:v>34775</x:v>
      </x:c>
      <x:c r="O17" s="130" t="n">
        <x:f>N17+O13</x:f>
        <x:v>38950</x:v>
      </x:c>
      <x:c r="P17" s="130" t="n">
        <x:f>O17+P13</x:f>
        <x:v>43125</x:v>
      </x:c>
      <x:c r="Q17" s="130" t="n">
        <x:f>P17+Q13</x:f>
        <x:v>47300</x:v>
      </x:c>
      <x:c r="R17" s="130" t="n">
        <x:f>Q17+R13</x:f>
        <x:v>51475</x:v>
      </x:c>
      <x:c r="S17" s="130" t="n">
        <x:f>R17+S13</x:f>
        <x:v>55650</x:v>
      </x:c>
      <x:c r="T17" s="130" t="n">
        <x:f>S17+T13</x:f>
        <x:v>59825</x:v>
      </x:c>
      <x:c r="U17" s="130" t="n">
        <x:f>T17+U13</x:f>
        <x:v>64000</x:v>
      </x:c>
      <x:c r="V17" s="130" t="n">
        <x:f>U17+V13</x:f>
        <x:v>68175</x:v>
      </x:c>
      <x:c r="W17" s="130" t="n">
        <x:f>V17+W13</x:f>
        <x:v>72350</x:v>
      </x:c>
      <x:c r="X17" s="130" t="n">
        <x:f>W17+X13</x:f>
        <x:v>76525</x:v>
      </x:c>
      <x:c r="Y17" s="130" t="n">
        <x:f>X17+Y13</x:f>
        <x:v>80700</x:v>
      </x:c>
      <x:c r="Z17" s="12"/>
    </x:row>
    <x:row r="18">
      <x:c r="A18" s="127" t="str">
        <x:v>Acquisition Capital Available</x:v>
      </x:c>
      <x:c r="B18" s="130" t="n">
        <x:f>Assumptions!$B$22+B16-B17</x:f>
        <x:v>163525</x:v>
      </x:c>
      <x:c r="C18" s="130" t="n">
        <x:f>Assumptions!$B$22+C16-C17</x:f>
        <x:v>180050</x:v>
      </x:c>
      <x:c r="D18" s="130" t="n">
        <x:f>Assumptions!$B$22+D16-D17</x:f>
        <x:v>196575</x:v>
      </x:c>
      <x:c r="E18" s="130" t="n">
        <x:f>Assumptions!$B$22+E16-E17</x:f>
        <x:v>213100</x:v>
      </x:c>
      <x:c r="F18" s="130" t="n">
        <x:f>Assumptions!$B$22+F16-F17</x:f>
        <x:v>229625</x:v>
      </x:c>
      <x:c r="G18" s="130" t="n">
        <x:f>Assumptions!$B$22+G16-G17</x:f>
        <x:v>246150</x:v>
      </x:c>
      <x:c r="H18" s="130" t="n">
        <x:f>Assumptions!$B$22+H16-H17</x:f>
        <x:v>274525</x:v>
      </x:c>
      <x:c r="I18" s="130" t="n">
        <x:f>Assumptions!$B$22+I16-I17</x:f>
        <x:v>302900</x:v>
      </x:c>
      <x:c r="J18" s="130" t="n">
        <x:f>Assumptions!$B$22+J16-J17</x:f>
        <x:v>331275</x:v>
      </x:c>
      <x:c r="K18" s="130" t="n">
        <x:f>Assumptions!$B$22+K16-K17</x:f>
        <x:v>359650</x:v>
      </x:c>
      <x:c r="L18" s="130" t="n">
        <x:f>Assumptions!$B$22+L16-L17</x:f>
        <x:v>388025</x:v>
      </x:c>
      <x:c r="M18" s="130" t="n">
        <x:f>Assumptions!$B$22+M16-M17</x:f>
        <x:v>416400</x:v>
      </x:c>
      <x:c r="N18" s="130" t="n">
        <x:f>Assumptions!$B$22+N16-N17</x:f>
        <x:v>468475</x:v>
      </x:c>
      <x:c r="O18" s="130" t="n">
        <x:f>Assumptions!$B$22+O16-O17</x:f>
        <x:v>520550</x:v>
      </x:c>
      <x:c r="P18" s="130" t="n">
        <x:f>Assumptions!$B$22+P16-P17</x:f>
        <x:v>572625</x:v>
      </x:c>
      <x:c r="Q18" s="130" t="n">
        <x:f>Assumptions!$B$22+Q16-Q17</x:f>
        <x:v>624700</x:v>
      </x:c>
      <x:c r="R18" s="130" t="n">
        <x:f>Assumptions!$B$22+R16-R17</x:f>
        <x:v>676775</x:v>
      </x:c>
      <x:c r="S18" s="130" t="n">
        <x:f>Assumptions!$B$22+S16-S17</x:f>
        <x:v>728850</x:v>
      </x:c>
      <x:c r="T18" s="130" t="n">
        <x:f>Assumptions!$B$22+T16-T17</x:f>
        <x:v>780925</x:v>
      </x:c>
      <x:c r="U18" s="130" t="n">
        <x:f>Assumptions!$B$22+U16-U17</x:f>
        <x:v>833000</x:v>
      </x:c>
      <x:c r="V18" s="130" t="n">
        <x:f>Assumptions!$B$22+V16-V17</x:f>
        <x:v>885075</x:v>
      </x:c>
      <x:c r="W18" s="130" t="n">
        <x:f>Assumptions!$B$22+W16-W17</x:f>
        <x:v>937150</x:v>
      </x:c>
      <x:c r="X18" s="130" t="n">
        <x:f>Assumptions!$B$22+X16-X17</x:f>
        <x:v>989225</x:v>
      </x:c>
      <x:c r="Y18" s="130" t="n">
        <x:f>Assumptions!$B$22+Y16-Y17</x:f>
        <x:v>1041300</x:v>
      </x:c>
      <x:c r="Z18" s="12"/>
    </x:row>
    <x:row r="19">
      <x:c r="A19" s="127" t="str">
        <x:v>Monthly Acquisition Capacity</x:v>
      </x:c>
      <x:c r="B19" s="129" t="n">
        <x:f>(B18/Assumptions!$C$11)*(30/Assumptions!$C$12)</x:f>
        <x:v>31.14761904761905</x:v>
      </x:c>
      <x:c r="C19" s="129" t="n">
        <x:f>(C18/Assumptions!$C$11)*(30/Assumptions!$C$12)</x:f>
        <x:v>34.2952380952381</x:v>
      </x:c>
      <x:c r="D19" s="129" t="n">
        <x:f>(D18/Assumptions!$C$11)*(30/Assumptions!$C$12)</x:f>
        <x:v>37.44285714285714</x:v>
      </x:c>
      <x:c r="E19" s="129" t="n">
        <x:f>(E18/Assumptions!$C$11)*(30/Assumptions!$C$12)</x:f>
        <x:v>40.590476190476195</x:v>
      </x:c>
      <x:c r="F19" s="129" t="n">
        <x:f>(F18/Assumptions!$C$11)*(30/Assumptions!$C$12)</x:f>
        <x:v>43.73809523809524</x:v>
      </x:c>
      <x:c r="G19" s="129" t="n">
        <x:f>(G18/Assumptions!$C$11)*(30/Assumptions!$C$12)</x:f>
        <x:v>46.885714285714286</x:v>
      </x:c>
      <x:c r="H19" s="129" t="n">
        <x:f>(H18/Assumptions!$C$11)*(30/Assumptions!$C$12)</x:f>
        <x:v>52.29047619047619</x:v>
      </x:c>
      <x:c r="I19" s="129" t="n">
        <x:f>(I18/Assumptions!$C$11)*(30/Assumptions!$C$12)</x:f>
        <x:v>57.69523809523809</x:v>
      </x:c>
      <x:c r="J19" s="129" t="n">
        <x:f>(J18/Assumptions!$C$11)*(30/Assumptions!$C$12)</x:f>
        <x:v>63.1</x:v>
      </x:c>
      <x:c r="K19" s="129" t="n">
        <x:f>(K18/Assumptions!$C$11)*(30/Assumptions!$C$12)</x:f>
        <x:v>68.5047619047619</x:v>
      </x:c>
      <x:c r="L19" s="129" t="n">
        <x:f>(L18/Assumptions!$C$11)*(30/Assumptions!$C$12)</x:f>
        <x:v>73.9095238095238</x:v>
      </x:c>
      <x:c r="M19" s="129" t="n">
        <x:f>(M18/Assumptions!$C$11)*(30/Assumptions!$C$12)</x:f>
        <x:v>79.31428571428572</x:v>
      </x:c>
      <x:c r="N19" s="129" t="n">
        <x:f>(N18/Assumptions!$C$11)*(30/Assumptions!$C$12)</x:f>
        <x:v>89.23333333333333</x:v>
      </x:c>
      <x:c r="O19" s="129" t="n">
        <x:f>(O18/Assumptions!$C$11)*(30/Assumptions!$C$12)</x:f>
        <x:v>99.15238095238095</x:v>
      </x:c>
      <x:c r="P19" s="129" t="n">
        <x:f>(P18/Assumptions!$C$11)*(30/Assumptions!$C$12)</x:f>
        <x:v>109.07142857142857</x:v>
      </x:c>
      <x:c r="Q19" s="129" t="n">
        <x:f>(Q18/Assumptions!$C$11)*(30/Assumptions!$C$12)</x:f>
        <x:v>118.9904761904762</x:v>
      </x:c>
      <x:c r="R19" s="129" t="n">
        <x:f>(R18/Assumptions!$C$11)*(30/Assumptions!$C$12)</x:f>
        <x:v>128.90952380952382</x:v>
      </x:c>
      <x:c r="S19" s="129" t="n">
        <x:f>(S18/Assumptions!$C$11)*(30/Assumptions!$C$12)</x:f>
        <x:v>138.82857142857145</x:v>
      </x:c>
      <x:c r="T19" s="129" t="n">
        <x:f>(T18/Assumptions!$C$11)*(30/Assumptions!$C$12)</x:f>
        <x:v>148.74761904761905</x:v>
      </x:c>
      <x:c r="U19" s="129" t="n">
        <x:f>(U18/Assumptions!$C$11)*(30/Assumptions!$C$12)</x:f>
        <x:v>158.66666666666666</x:v>
      </x:c>
      <x:c r="V19" s="129" t="n">
        <x:f>(V18/Assumptions!$C$11)*(30/Assumptions!$C$12)</x:f>
        <x:v>168.5857142857143</x:v>
      </x:c>
      <x:c r="W19" s="129" t="n">
        <x:f>(W18/Assumptions!$C$11)*(30/Assumptions!$C$12)</x:f>
        <x:v>178.50476190476192</x:v>
      </x:c>
      <x:c r="X19" s="129" t="n">
        <x:f>(X18/Assumptions!$C$11)*(30/Assumptions!$C$12)</x:f>
        <x:v>188.42380952380955</x:v>
      </x:c>
      <x:c r="Y19" s="129" t="n">
        <x:f>(Y18/Assumptions!$C$11)*(30/Assumptions!$C$12)</x:f>
        <x:v>198.34285714285716</x:v>
      </x:c>
      <x:c r="Z19" s="12"/>
    </x:row>
    <x:row r="20">
      <x:c r="A20" s="127" t="str">
        <x:v>Capacity Check</x:v>
      </x:c>
      <x:c r="B20" s="128" t="str">
        <x:f>IF(B19&gt;=B5,"OK","CAPACITY GAP")</x:f>
        <x:v>OK</x:v>
      </x:c>
      <x:c r="C20" s="128" t="str">
        <x:f>IF(C19&gt;=C5,"OK","CAPACITY GAP")</x:f>
        <x:v>OK</x:v>
      </x:c>
      <x:c r="D20" s="128" t="str">
        <x:f>IF(D19&gt;=D5,"OK","CAPACITY GAP")</x:f>
        <x:v>OK</x:v>
      </x:c>
      <x:c r="E20" s="128" t="str">
        <x:f>IF(E19&gt;=E5,"OK","CAPACITY GAP")</x:f>
        <x:v>OK</x:v>
      </x:c>
      <x:c r="F20" s="128" t="str">
        <x:f>IF(F19&gt;=F5,"OK","CAPACITY GAP")</x:f>
        <x:v>OK</x:v>
      </x:c>
      <x:c r="G20" s="128" t="str">
        <x:f>IF(G19&gt;=G5,"OK","CAPACITY GAP")</x:f>
        <x:v>OK</x:v>
      </x:c>
      <x:c r="H20" s="128" t="str">
        <x:f>IF(H19&gt;=H5,"OK","CAPACITY GAP")</x:f>
        <x:v>OK</x:v>
      </x:c>
      <x:c r="I20" s="128" t="str">
        <x:f>IF(I19&gt;=I5,"OK","CAPACITY GAP")</x:f>
        <x:v>OK</x:v>
      </x:c>
      <x:c r="J20" s="128" t="str">
        <x:f>IF(J19&gt;=J5,"OK","CAPACITY GAP")</x:f>
        <x:v>OK</x:v>
      </x:c>
      <x:c r="K20" s="128" t="str">
        <x:f>IF(K19&gt;=K5,"OK","CAPACITY GAP")</x:f>
        <x:v>OK</x:v>
      </x:c>
      <x:c r="L20" s="128" t="str">
        <x:f>IF(L19&gt;=L5,"OK","CAPACITY GAP")</x:f>
        <x:v>OK</x:v>
      </x:c>
      <x:c r="M20" s="128" t="str">
        <x:f>IF(M19&gt;=M5,"OK","CAPACITY GAP")</x:f>
        <x:v>OK</x:v>
      </x:c>
      <x:c r="N20" s="128" t="str">
        <x:f>IF(N19&gt;=N5,"OK","CAPACITY GAP")</x:f>
        <x:v>OK</x:v>
      </x:c>
      <x:c r="O20" s="128" t="str">
        <x:f>IF(O19&gt;=O5,"OK","CAPACITY GAP")</x:f>
        <x:v>OK</x:v>
      </x:c>
      <x:c r="P20" s="128" t="str">
        <x:f>IF(P19&gt;=P5,"OK","CAPACITY GAP")</x:f>
        <x:v>OK</x:v>
      </x:c>
      <x:c r="Q20" s="128" t="str">
        <x:f>IF(Q19&gt;=Q5,"OK","CAPACITY GAP")</x:f>
        <x:v>OK</x:v>
      </x:c>
      <x:c r="R20" s="128" t="str">
        <x:f>IF(R19&gt;=R5,"OK","CAPACITY GAP")</x:f>
        <x:v>OK</x:v>
      </x:c>
      <x:c r="S20" s="128" t="str">
        <x:f>IF(S19&gt;=S5,"OK","CAPACITY GAP")</x:f>
        <x:v>OK</x:v>
      </x:c>
      <x:c r="T20" s="128" t="str">
        <x:f>IF(T19&gt;=T5,"OK","CAPACITY GAP")</x:f>
        <x:v>OK</x:v>
      </x:c>
      <x:c r="U20" s="128" t="str">
        <x:f>IF(U19&gt;=U5,"OK","CAPACITY GAP")</x:f>
        <x:v>OK</x:v>
      </x:c>
      <x:c r="V20" s="128" t="str">
        <x:f>IF(V19&gt;=V5,"OK","CAPACITY GAP")</x:f>
        <x:v>OK</x:v>
      </x:c>
      <x:c r="W20" s="128" t="str">
        <x:f>IF(W19&gt;=W5,"OK","CAPACITY GAP")</x:f>
        <x:v>OK</x:v>
      </x:c>
      <x:c r="X20" s="128" t="str">
        <x:f>IF(X19&gt;=X5,"OK","CAPACITY GAP")</x:f>
        <x:v>OK</x:v>
      </x:c>
      <x:c r="Y20" s="128" t="str">
        <x:f>IF(Y19&gt;=Y5,"OK","CAPACITY GAP")</x:f>
        <x:v>OK</x:v>
      </x:c>
      <x:c r="Z20" s="12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  <x:c r="V21" s="12"/>
      <x:c r="W21" s="12"/>
      <x:c r="X21" s="12"/>
      <x:c r="Y21" s="12"/>
      <x:c r="Z21" s="12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  <x:c r="W22" s="12"/>
      <x:c r="X22" s="12"/>
      <x:c r="Y22" s="12"/>
      <x:c r="Z22" s="12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  <x:c r="W23" s="12"/>
      <x:c r="X23" s="12"/>
      <x:c r="Y23" s="12"/>
      <x:c r="Z23" s="12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  <x:c r="V24" s="12"/>
      <x:c r="W24" s="12"/>
      <x:c r="X24" s="12"/>
      <x:c r="Y24" s="12"/>
      <x:c r="Z24" s="12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2"/>
      <x:c r="P25" s="12"/>
      <x:c r="Q25" s="12"/>
      <x:c r="R25" s="12"/>
      <x:c r="S25" s="12"/>
      <x:c r="T25" s="12"/>
      <x:c r="U25" s="12"/>
      <x:c r="V25" s="12"/>
      <x:c r="W25" s="12"/>
      <x:c r="X25" s="12"/>
      <x:c r="Y25" s="12"/>
      <x:c r="Z25" s="12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  <x:c r="Q26" s="12"/>
      <x:c r="R26" s="12"/>
      <x:c r="S26" s="12"/>
      <x:c r="T26" s="12"/>
      <x:c r="U26" s="12"/>
      <x:c r="V26" s="12"/>
      <x:c r="W26" s="12"/>
      <x:c r="X26" s="12"/>
      <x:c r="Y26" s="12"/>
      <x:c r="Z26" s="12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  <x:c r="Q27" s="12"/>
      <x:c r="R27" s="12"/>
      <x:c r="S27" s="12"/>
      <x:c r="T27" s="12"/>
      <x:c r="U27" s="12"/>
      <x:c r="V27" s="12"/>
      <x:c r="W27" s="12"/>
      <x:c r="X27" s="12"/>
      <x:c r="Y27" s="12"/>
      <x:c r="Z27" s="12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2"/>
      <x:c r="P28" s="12"/>
      <x:c r="Q28" s="12"/>
      <x:c r="R28" s="12"/>
      <x:c r="S28" s="12"/>
      <x:c r="T28" s="12"/>
      <x:c r="U28" s="12"/>
      <x:c r="V28" s="12"/>
      <x:c r="W28" s="12"/>
      <x:c r="X28" s="12"/>
      <x:c r="Y28" s="12"/>
      <x:c r="Z28" s="12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  <x:c r="S29" s="12"/>
      <x:c r="T29" s="12"/>
      <x:c r="U29" s="12"/>
      <x:c r="V29" s="12"/>
      <x:c r="W29" s="12"/>
      <x:c r="X29" s="12"/>
      <x:c r="Y29" s="12"/>
      <x:c r="Z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  <x:c r="S30" s="12"/>
      <x:c r="T30" s="12"/>
      <x:c r="U30" s="12"/>
      <x:c r="V30" s="12"/>
      <x:c r="W30" s="12"/>
      <x:c r="X30" s="12"/>
      <x:c r="Y30" s="12"/>
      <x:c r="Z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  <x:c r="S31" s="12"/>
      <x:c r="T31" s="12"/>
      <x:c r="U31" s="12"/>
      <x:c r="V31" s="12"/>
      <x:c r="W31" s="12"/>
      <x:c r="X31" s="12"/>
      <x:c r="Y31" s="12"/>
      <x:c r="Z31" s="12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2"/>
      <x:c r="P32" s="12"/>
      <x:c r="Q32" s="12"/>
      <x:c r="R32" s="12"/>
      <x:c r="S32" s="12"/>
      <x:c r="T32" s="12"/>
      <x:c r="U32" s="12"/>
      <x:c r="V32" s="12"/>
      <x:c r="W32" s="12"/>
      <x:c r="X32" s="12"/>
      <x:c r="Y32" s="12"/>
      <x:c r="Z32" s="12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  <x:c r="W33" s="12"/>
      <x:c r="X33" s="12"/>
      <x:c r="Y33" s="12"/>
      <x:c r="Z33" s="12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2"/>
      <x:c r="P34" s="12"/>
      <x:c r="Q34" s="12"/>
      <x:c r="R34" s="12"/>
      <x:c r="S34" s="12"/>
      <x:c r="T34" s="12"/>
      <x:c r="U34" s="12"/>
      <x:c r="V34" s="12"/>
      <x:c r="W34" s="12"/>
      <x:c r="X34" s="12"/>
      <x:c r="Y34" s="12"/>
      <x:c r="Z34" s="12"/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2"/>
      <x:c r="P35" s="12"/>
      <x:c r="Q35" s="12"/>
      <x:c r="R35" s="12"/>
      <x:c r="S35" s="12"/>
      <x:c r="T35" s="12"/>
      <x:c r="U35" s="12"/>
      <x:c r="V35" s="12"/>
      <x:c r="W35" s="12"/>
      <x:c r="X35" s="12"/>
      <x:c r="Y35" s="12"/>
      <x:c r="Z35" s="12"/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2"/>
      <x:c r="P36" s="12"/>
      <x:c r="Q36" s="12"/>
      <x:c r="R36" s="12"/>
      <x:c r="S36" s="12"/>
      <x:c r="T36" s="12"/>
      <x:c r="U36" s="12"/>
      <x:c r="V36" s="12"/>
      <x:c r="W36" s="12"/>
      <x:c r="X36" s="12"/>
      <x:c r="Y36" s="12"/>
      <x:c r="Z36" s="12"/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2"/>
      <x:c r="P37" s="12"/>
      <x:c r="Q37" s="12"/>
      <x:c r="R37" s="12"/>
      <x:c r="S37" s="12"/>
      <x:c r="T37" s="12"/>
      <x:c r="U37" s="12"/>
      <x:c r="V37" s="12"/>
      <x:c r="W37" s="12"/>
      <x:c r="X37" s="12"/>
      <x:c r="Y37" s="12"/>
      <x:c r="Z37" s="12"/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2"/>
      <x:c r="P38" s="12"/>
      <x:c r="Q38" s="12"/>
      <x:c r="R38" s="12"/>
      <x:c r="S38" s="12"/>
      <x:c r="T38" s="12"/>
      <x:c r="U38" s="12"/>
      <x:c r="V38" s="12"/>
      <x:c r="W38" s="12"/>
      <x:c r="X38" s="12"/>
      <x:c r="Y38" s="12"/>
      <x:c r="Z38" s="12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2"/>
      <x:c r="P39" s="12"/>
      <x:c r="Q39" s="12"/>
      <x:c r="R39" s="12"/>
      <x:c r="S39" s="12"/>
      <x:c r="T39" s="12"/>
      <x:c r="U39" s="12"/>
      <x:c r="V39" s="12"/>
      <x:c r="W39" s="12"/>
      <x:c r="X39" s="12"/>
      <x:c r="Y39" s="12"/>
      <x:c r="Z39" s="12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2"/>
      <x:c r="P40" s="12"/>
      <x:c r="Q40" s="12"/>
      <x:c r="R40" s="12"/>
      <x:c r="S40" s="12"/>
      <x:c r="T40" s="12"/>
      <x:c r="U40" s="12"/>
      <x:c r="V40" s="12"/>
      <x:c r="W40" s="12"/>
      <x:c r="X40" s="12"/>
      <x:c r="Y40" s="12"/>
      <x:c r="Z40" s="12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2"/>
      <x:c r="P41" s="12"/>
      <x:c r="Q41" s="12"/>
      <x:c r="R41" s="12"/>
      <x:c r="S41" s="12"/>
      <x:c r="T41" s="12"/>
      <x:c r="U41" s="12"/>
      <x:c r="V41" s="12"/>
      <x:c r="W41" s="12"/>
      <x:c r="X41" s="12"/>
      <x:c r="Y41" s="12"/>
      <x:c r="Z41" s="12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2"/>
      <x:c r="P42" s="12"/>
      <x:c r="Q42" s="12"/>
      <x:c r="R42" s="12"/>
      <x:c r="S42" s="12"/>
      <x:c r="T42" s="12"/>
      <x:c r="U42" s="12"/>
      <x:c r="V42" s="12"/>
      <x:c r="W42" s="12"/>
      <x:c r="X42" s="12"/>
      <x:c r="Y42" s="12"/>
      <x:c r="Z42" s="12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2"/>
      <x:c r="P43" s="12"/>
      <x:c r="Q43" s="12"/>
      <x:c r="R43" s="12"/>
      <x:c r="S43" s="12"/>
      <x:c r="T43" s="12"/>
      <x:c r="U43" s="12"/>
      <x:c r="V43" s="12"/>
      <x:c r="W43" s="12"/>
      <x:c r="X43" s="12"/>
      <x:c r="Y43" s="12"/>
      <x:c r="Z43" s="12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2"/>
      <x:c r="P44" s="12"/>
      <x:c r="Q44" s="12"/>
      <x:c r="R44" s="12"/>
      <x:c r="S44" s="12"/>
      <x:c r="T44" s="12"/>
      <x:c r="U44" s="12"/>
      <x:c r="V44" s="12"/>
      <x:c r="W44" s="12"/>
      <x:c r="X44" s="12"/>
      <x:c r="Y44" s="12"/>
      <x:c r="Z44" s="12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2"/>
      <x:c r="P45" s="12"/>
      <x:c r="Q45" s="12"/>
      <x:c r="R45" s="12"/>
      <x:c r="S45" s="12"/>
      <x:c r="T45" s="12"/>
      <x:c r="U45" s="12"/>
      <x:c r="V45" s="12"/>
      <x:c r="W45" s="12"/>
      <x:c r="X45" s="12"/>
      <x:c r="Y45" s="12"/>
      <x:c r="Z45" s="12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2"/>
      <x:c r="P46" s="12"/>
      <x:c r="Q46" s="12"/>
      <x:c r="R46" s="12"/>
      <x:c r="S46" s="12"/>
      <x:c r="T46" s="12"/>
      <x:c r="U46" s="12"/>
      <x:c r="V46" s="12"/>
      <x:c r="W46" s="12"/>
      <x:c r="X46" s="12"/>
      <x:c r="Y46" s="12"/>
      <x:c r="Z46" s="12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2"/>
      <x:c r="P47" s="12"/>
      <x:c r="Q47" s="12"/>
      <x:c r="R47" s="12"/>
      <x:c r="S47" s="12"/>
      <x:c r="T47" s="12"/>
      <x:c r="U47" s="12"/>
      <x:c r="V47" s="12"/>
      <x:c r="W47" s="12"/>
      <x:c r="X47" s="12"/>
      <x:c r="Y47" s="12"/>
      <x:c r="Z47" s="12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2"/>
      <x:c r="P48" s="12"/>
      <x:c r="Q48" s="12"/>
      <x:c r="R48" s="12"/>
      <x:c r="S48" s="12"/>
      <x:c r="T48" s="12"/>
      <x:c r="U48" s="12"/>
      <x:c r="V48" s="12"/>
      <x:c r="W48" s="12"/>
      <x:c r="X48" s="12"/>
      <x:c r="Y48" s="12"/>
      <x:c r="Z48" s="12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2"/>
      <x:c r="P49" s="12"/>
      <x:c r="Q49" s="12"/>
      <x:c r="R49" s="12"/>
      <x:c r="S49" s="12"/>
      <x:c r="T49" s="12"/>
      <x:c r="U49" s="12"/>
      <x:c r="V49" s="12"/>
      <x:c r="W49" s="12"/>
      <x:c r="X49" s="12"/>
      <x:c r="Y49" s="12"/>
      <x:c r="Z49" s="12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2"/>
      <x:c r="P50" s="12"/>
      <x:c r="Q50" s="12"/>
      <x:c r="R50" s="12"/>
      <x:c r="S50" s="12"/>
      <x:c r="T50" s="12"/>
      <x:c r="U50" s="12"/>
      <x:c r="V50" s="12"/>
      <x:c r="W50" s="12"/>
      <x:c r="X50" s="12"/>
      <x:c r="Y50" s="12"/>
      <x:c r="Z50" s="12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2"/>
      <x:c r="P51" s="12"/>
      <x:c r="Q51" s="12"/>
      <x:c r="R51" s="12"/>
      <x:c r="S51" s="12"/>
      <x:c r="T51" s="12"/>
      <x:c r="U51" s="12"/>
      <x:c r="V51" s="12"/>
      <x:c r="W51" s="12"/>
      <x:c r="X51" s="12"/>
      <x:c r="Y51" s="12"/>
      <x:c r="Z51" s="12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2"/>
      <x:c r="P52" s="12"/>
      <x:c r="Q52" s="12"/>
      <x:c r="R52" s="12"/>
      <x:c r="S52" s="12"/>
      <x:c r="T52" s="12"/>
      <x:c r="U52" s="12"/>
      <x:c r="V52" s="12"/>
      <x:c r="W52" s="12"/>
      <x:c r="X52" s="12"/>
      <x:c r="Y52" s="12"/>
      <x:c r="Z52" s="12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2"/>
      <x:c r="P53" s="12"/>
      <x:c r="Q53" s="12"/>
      <x:c r="R53" s="12"/>
      <x:c r="S53" s="12"/>
      <x:c r="T53" s="12"/>
      <x:c r="U53" s="12"/>
      <x:c r="V53" s="12"/>
      <x:c r="W53" s="12"/>
      <x:c r="X53" s="12"/>
      <x:c r="Y53" s="12"/>
      <x:c r="Z53" s="12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2"/>
      <x:c r="P54" s="12"/>
      <x:c r="Q54" s="12"/>
      <x:c r="R54" s="12"/>
      <x:c r="S54" s="12"/>
      <x:c r="T54" s="12"/>
      <x:c r="U54" s="12"/>
      <x:c r="V54" s="12"/>
      <x:c r="W54" s="12"/>
      <x:c r="X54" s="12"/>
      <x:c r="Y54" s="12"/>
      <x:c r="Z54" s="12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2"/>
      <x:c r="P55" s="12"/>
      <x:c r="Q55" s="12"/>
      <x:c r="R55" s="12"/>
      <x:c r="S55" s="12"/>
      <x:c r="T55" s="12"/>
      <x:c r="U55" s="12"/>
      <x:c r="V55" s="12"/>
      <x:c r="W55" s="12"/>
      <x:c r="X55" s="12"/>
      <x:c r="Y55" s="12"/>
      <x:c r="Z55" s="12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2"/>
      <x:c r="P56" s="12"/>
      <x:c r="Q56" s="12"/>
      <x:c r="R56" s="12"/>
      <x:c r="S56" s="12"/>
      <x:c r="T56" s="12"/>
      <x:c r="U56" s="12"/>
      <x:c r="V56" s="12"/>
      <x:c r="W56" s="12"/>
      <x:c r="X56" s="12"/>
      <x:c r="Y56" s="12"/>
      <x:c r="Z56" s="12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2"/>
      <x:c r="P57" s="12"/>
      <x:c r="Q57" s="12"/>
      <x:c r="R57" s="12"/>
      <x:c r="S57" s="12"/>
      <x:c r="T57" s="12"/>
      <x:c r="U57" s="12"/>
      <x:c r="V57" s="12"/>
      <x:c r="W57" s="12"/>
      <x:c r="X57" s="12"/>
      <x:c r="Y57" s="12"/>
      <x:c r="Z57" s="12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2"/>
      <x:c r="S58" s="12"/>
      <x:c r="T58" s="12"/>
      <x:c r="U58" s="12"/>
      <x:c r="V58" s="12"/>
      <x:c r="W58" s="12"/>
      <x:c r="X58" s="12"/>
      <x:c r="Y58" s="12"/>
      <x:c r="Z58" s="12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2"/>
      <x:c r="P59" s="12"/>
      <x:c r="Q59" s="12"/>
      <x:c r="R59" s="12"/>
      <x:c r="S59" s="12"/>
      <x:c r="T59" s="12"/>
      <x:c r="U59" s="12"/>
      <x:c r="V59" s="12"/>
      <x:c r="W59" s="12"/>
      <x:c r="X59" s="12"/>
      <x:c r="Y59" s="12"/>
      <x:c r="Z59" s="12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  <x:c r="W60" s="12"/>
      <x:c r="X60" s="12"/>
      <x:c r="Y60" s="12"/>
      <x:c r="Z60" s="12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2"/>
      <x:c r="P61" s="12"/>
      <x:c r="Q61" s="12"/>
      <x:c r="R61" s="12"/>
      <x:c r="S61" s="12"/>
      <x:c r="T61" s="12"/>
      <x:c r="U61" s="12"/>
      <x:c r="V61" s="12"/>
      <x:c r="W61" s="12"/>
      <x:c r="X61" s="12"/>
      <x:c r="Y61" s="12"/>
      <x:c r="Z61" s="12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2"/>
      <x:c r="P62" s="12"/>
      <x:c r="Q62" s="12"/>
      <x:c r="R62" s="12"/>
      <x:c r="S62" s="12"/>
      <x:c r="T62" s="12"/>
      <x:c r="U62" s="12"/>
      <x:c r="V62" s="12"/>
      <x:c r="W62" s="12"/>
      <x:c r="X62" s="12"/>
      <x:c r="Y62" s="12"/>
      <x:c r="Z62" s="12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2"/>
      <x:c r="P63" s="12"/>
      <x:c r="Q63" s="12"/>
      <x:c r="R63" s="12"/>
      <x:c r="S63" s="12"/>
      <x:c r="T63" s="12"/>
      <x:c r="U63" s="12"/>
      <x:c r="V63" s="12"/>
      <x:c r="W63" s="12"/>
      <x:c r="X63" s="12"/>
      <x:c r="Y63" s="12"/>
      <x:c r="Z63" s="12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2"/>
      <x:c r="P64" s="12"/>
      <x:c r="Q64" s="12"/>
      <x:c r="R64" s="12"/>
      <x:c r="S64" s="12"/>
      <x:c r="T64" s="12"/>
      <x:c r="U64" s="12"/>
      <x:c r="V64" s="12"/>
      <x:c r="W64" s="12"/>
      <x:c r="X64" s="12"/>
      <x:c r="Y64" s="12"/>
      <x:c r="Z64" s="12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2"/>
      <x:c r="P65" s="12"/>
      <x:c r="Q65" s="12"/>
      <x:c r="R65" s="12"/>
      <x:c r="S65" s="12"/>
      <x:c r="T65" s="12"/>
      <x:c r="U65" s="12"/>
      <x:c r="V65" s="12"/>
      <x:c r="W65" s="12"/>
      <x:c r="X65" s="12"/>
      <x:c r="Y65" s="12"/>
      <x:c r="Z65" s="12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2"/>
      <x:c r="P66" s="12"/>
      <x:c r="Q66" s="12"/>
      <x:c r="R66" s="12"/>
      <x:c r="S66" s="12"/>
      <x:c r="T66" s="12"/>
      <x:c r="U66" s="12"/>
      <x:c r="V66" s="12"/>
      <x:c r="W66" s="12"/>
      <x:c r="X66" s="12"/>
      <x:c r="Y66" s="12"/>
      <x:c r="Z66" s="12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2"/>
      <x:c r="P67" s="12"/>
      <x:c r="Q67" s="12"/>
      <x:c r="R67" s="12"/>
      <x:c r="S67" s="12"/>
      <x:c r="T67" s="12"/>
      <x:c r="U67" s="12"/>
      <x:c r="V67" s="12"/>
      <x:c r="W67" s="12"/>
      <x:c r="X67" s="12"/>
      <x:c r="Y67" s="12"/>
      <x:c r="Z67" s="12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2"/>
      <x:c r="P68" s="12"/>
      <x:c r="Q68" s="12"/>
      <x:c r="R68" s="12"/>
      <x:c r="S68" s="12"/>
      <x:c r="T68" s="12"/>
      <x:c r="U68" s="12"/>
      <x:c r="V68" s="12"/>
      <x:c r="W68" s="12"/>
      <x:c r="X68" s="12"/>
      <x:c r="Y68" s="12"/>
      <x:c r="Z68" s="12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2"/>
      <x:c r="P69" s="12"/>
      <x:c r="Q69" s="12"/>
      <x:c r="R69" s="12"/>
      <x:c r="S69" s="12"/>
      <x:c r="T69" s="12"/>
      <x:c r="U69" s="12"/>
      <x:c r="V69" s="12"/>
      <x:c r="W69" s="12"/>
      <x:c r="X69" s="12"/>
      <x:c r="Y69" s="12"/>
      <x:c r="Z69" s="12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2"/>
      <x:c r="P70" s="12"/>
      <x:c r="Q70" s="12"/>
      <x:c r="R70" s="12"/>
      <x:c r="S70" s="12"/>
      <x:c r="T70" s="12"/>
      <x:c r="U70" s="12"/>
      <x:c r="V70" s="12"/>
      <x:c r="W70" s="12"/>
      <x:c r="X70" s="12"/>
      <x:c r="Y70" s="12"/>
      <x:c r="Z70" s="12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2"/>
      <x:c r="P71" s="12"/>
      <x:c r="Q71" s="12"/>
      <x:c r="R71" s="12"/>
      <x:c r="S71" s="12"/>
      <x:c r="T71" s="12"/>
      <x:c r="U71" s="12"/>
      <x:c r="V71" s="12"/>
      <x:c r="W71" s="12"/>
      <x:c r="X71" s="12"/>
      <x:c r="Y71" s="12"/>
      <x:c r="Z71" s="12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2"/>
      <x:c r="P72" s="12"/>
      <x:c r="Q72" s="12"/>
      <x:c r="R72" s="12"/>
      <x:c r="S72" s="12"/>
      <x:c r="T72" s="12"/>
      <x:c r="U72" s="12"/>
      <x:c r="V72" s="12"/>
      <x:c r="W72" s="12"/>
      <x:c r="X72" s="12"/>
      <x:c r="Y72" s="12"/>
      <x:c r="Z72" s="12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2"/>
      <x:c r="P73" s="12"/>
      <x:c r="Q73" s="12"/>
      <x:c r="R73" s="12"/>
      <x:c r="S73" s="12"/>
      <x:c r="T73" s="12"/>
      <x:c r="U73" s="12"/>
      <x:c r="V73" s="12"/>
      <x:c r="W73" s="12"/>
      <x:c r="X73" s="12"/>
      <x:c r="Y73" s="12"/>
      <x:c r="Z73" s="12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2"/>
      <x:c r="P74" s="12"/>
      <x:c r="Q74" s="12"/>
      <x:c r="R74" s="12"/>
      <x:c r="S74" s="12"/>
      <x:c r="T74" s="12"/>
      <x:c r="U74" s="12"/>
      <x:c r="V74" s="12"/>
      <x:c r="W74" s="12"/>
      <x:c r="X74" s="12"/>
      <x:c r="Y74" s="12"/>
      <x:c r="Z74" s="12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2"/>
      <x:c r="P75" s="12"/>
      <x:c r="Q75" s="12"/>
      <x:c r="R75" s="12"/>
      <x:c r="S75" s="12"/>
      <x:c r="T75" s="12"/>
      <x:c r="U75" s="12"/>
      <x:c r="V75" s="12"/>
      <x:c r="W75" s="12"/>
      <x:c r="X75" s="12"/>
      <x:c r="Y75" s="12"/>
      <x:c r="Z75" s="12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2"/>
      <x:c r="P76" s="12"/>
      <x:c r="Q76" s="12"/>
      <x:c r="R76" s="12"/>
      <x:c r="S76" s="12"/>
      <x:c r="T76" s="12"/>
      <x:c r="U76" s="12"/>
      <x:c r="V76" s="12"/>
      <x:c r="W76" s="12"/>
      <x:c r="X76" s="12"/>
      <x:c r="Y76" s="12"/>
      <x:c r="Z76" s="12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2"/>
      <x:c r="P77" s="12"/>
      <x:c r="Q77" s="12"/>
      <x:c r="R77" s="12"/>
      <x:c r="S77" s="12"/>
      <x:c r="T77" s="12"/>
      <x:c r="U77" s="12"/>
      <x:c r="V77" s="12"/>
      <x:c r="W77" s="12"/>
      <x:c r="X77" s="12"/>
      <x:c r="Y77" s="12"/>
      <x:c r="Z77" s="12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2"/>
      <x:c r="P78" s="12"/>
      <x:c r="Q78" s="12"/>
      <x:c r="R78" s="12"/>
      <x:c r="S78" s="12"/>
      <x:c r="T78" s="12"/>
      <x:c r="U78" s="12"/>
      <x:c r="V78" s="12"/>
      <x:c r="W78" s="12"/>
      <x:c r="X78" s="12"/>
      <x:c r="Y78" s="12"/>
      <x:c r="Z78" s="12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2"/>
      <x:c r="P79" s="12"/>
      <x:c r="Q79" s="12"/>
      <x:c r="R79" s="12"/>
      <x:c r="S79" s="12"/>
      <x:c r="T79" s="12"/>
      <x:c r="U79" s="12"/>
      <x:c r="V79" s="12"/>
      <x:c r="W79" s="12"/>
      <x:c r="X79" s="12"/>
      <x:c r="Y79" s="12"/>
      <x:c r="Z79" s="12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2"/>
      <x:c r="P80" s="12"/>
      <x:c r="Q80" s="12"/>
      <x:c r="R80" s="12"/>
      <x:c r="S80" s="12"/>
      <x:c r="T80" s="12"/>
      <x:c r="U80" s="12"/>
      <x:c r="V80" s="12"/>
      <x:c r="W80" s="12"/>
      <x:c r="X80" s="12"/>
      <x:c r="Y80" s="12"/>
      <x:c r="Z80" s="12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2"/>
      <x:c r="P81" s="12"/>
      <x:c r="Q81" s="12"/>
      <x:c r="R81" s="12"/>
      <x:c r="S81" s="12"/>
      <x:c r="T81" s="12"/>
      <x:c r="U81" s="12"/>
      <x:c r="V81" s="12"/>
      <x:c r="W81" s="12"/>
      <x:c r="X81" s="12"/>
      <x:c r="Y81" s="12"/>
      <x:c r="Z81" s="12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2"/>
      <x:c r="P82" s="12"/>
      <x:c r="Q82" s="12"/>
      <x:c r="R82" s="12"/>
      <x:c r="S82" s="12"/>
      <x:c r="T82" s="12"/>
      <x:c r="U82" s="12"/>
      <x:c r="V82" s="12"/>
      <x:c r="W82" s="12"/>
      <x:c r="X82" s="12"/>
      <x:c r="Y82" s="12"/>
      <x:c r="Z82" s="12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2"/>
      <x:c r="P83" s="12"/>
      <x:c r="Q83" s="12"/>
      <x:c r="R83" s="12"/>
      <x:c r="S83" s="12"/>
      <x:c r="T83" s="12"/>
      <x:c r="U83" s="12"/>
      <x:c r="V83" s="12"/>
      <x:c r="W83" s="12"/>
      <x:c r="X83" s="12"/>
      <x:c r="Y83" s="12"/>
      <x:c r="Z83" s="12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2"/>
      <x:c r="P84" s="12"/>
      <x:c r="Q84" s="12"/>
      <x:c r="R84" s="12"/>
      <x:c r="S84" s="12"/>
      <x:c r="T84" s="12"/>
      <x:c r="U84" s="12"/>
      <x:c r="V84" s="12"/>
      <x:c r="W84" s="12"/>
      <x:c r="X84" s="12"/>
      <x:c r="Y84" s="12"/>
      <x:c r="Z84" s="12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2"/>
      <x:c r="P85" s="12"/>
      <x:c r="Q85" s="12"/>
      <x:c r="R85" s="12"/>
      <x:c r="S85" s="12"/>
      <x:c r="T85" s="12"/>
      <x:c r="U85" s="12"/>
      <x:c r="V85" s="12"/>
      <x:c r="W85" s="12"/>
      <x:c r="X85" s="12"/>
      <x:c r="Y85" s="12"/>
      <x:c r="Z85" s="12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2"/>
      <x:c r="P86" s="12"/>
      <x:c r="Q86" s="12"/>
      <x:c r="R86" s="12"/>
      <x:c r="S86" s="12"/>
      <x:c r="T86" s="12"/>
      <x:c r="U86" s="12"/>
      <x:c r="V86" s="12"/>
      <x:c r="W86" s="12"/>
      <x:c r="X86" s="12"/>
      <x:c r="Y86" s="12"/>
      <x:c r="Z86" s="12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2"/>
      <x:c r="P87" s="12"/>
      <x:c r="Q87" s="12"/>
      <x:c r="R87" s="12"/>
      <x:c r="S87" s="12"/>
      <x:c r="T87" s="12"/>
      <x:c r="U87" s="12"/>
      <x:c r="V87" s="12"/>
      <x:c r="W87" s="12"/>
      <x:c r="X87" s="12"/>
      <x:c r="Y87" s="12"/>
      <x:c r="Z87" s="12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  <x:c r="S88" s="12"/>
      <x:c r="T88" s="12"/>
      <x:c r="U88" s="12"/>
      <x:c r="V88" s="12"/>
      <x:c r="W88" s="12"/>
      <x:c r="X88" s="12"/>
      <x:c r="Y88" s="12"/>
      <x:c r="Z88" s="12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2"/>
      <x:c r="P89" s="12"/>
      <x:c r="Q89" s="12"/>
      <x:c r="R89" s="12"/>
      <x:c r="S89" s="12"/>
      <x:c r="T89" s="12"/>
      <x:c r="U89" s="12"/>
      <x:c r="V89" s="12"/>
      <x:c r="W89" s="12"/>
      <x:c r="X89" s="12"/>
      <x:c r="Y89" s="12"/>
      <x:c r="Z89" s="12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2"/>
      <x:c r="P90" s="12"/>
      <x:c r="Q90" s="12"/>
      <x:c r="R90" s="12"/>
      <x:c r="S90" s="12"/>
      <x:c r="T90" s="12"/>
      <x:c r="U90" s="12"/>
      <x:c r="V90" s="12"/>
      <x:c r="W90" s="12"/>
      <x:c r="X90" s="12"/>
      <x:c r="Y90" s="12"/>
      <x:c r="Z90" s="12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2"/>
      <x:c r="P91" s="12"/>
      <x:c r="Q91" s="12"/>
      <x:c r="R91" s="12"/>
      <x:c r="S91" s="12"/>
      <x:c r="T91" s="12"/>
      <x:c r="U91" s="12"/>
      <x:c r="V91" s="12"/>
      <x:c r="W91" s="12"/>
      <x:c r="X91" s="12"/>
      <x:c r="Y91" s="12"/>
      <x:c r="Z91" s="12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2"/>
      <x:c r="P92" s="12"/>
      <x:c r="Q92" s="12"/>
      <x:c r="R92" s="12"/>
      <x:c r="S92" s="12"/>
      <x:c r="T92" s="12"/>
      <x:c r="U92" s="12"/>
      <x:c r="V92" s="12"/>
      <x:c r="W92" s="12"/>
      <x:c r="X92" s="12"/>
      <x:c r="Y92" s="12"/>
      <x:c r="Z92" s="12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2"/>
      <x:c r="P93" s="12"/>
      <x:c r="Q93" s="12"/>
      <x:c r="R93" s="12"/>
      <x:c r="S93" s="12"/>
      <x:c r="T93" s="12"/>
      <x:c r="U93" s="12"/>
      <x:c r="V93" s="12"/>
      <x:c r="W93" s="12"/>
      <x:c r="X93" s="12"/>
      <x:c r="Y93" s="12"/>
      <x:c r="Z93" s="12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2"/>
      <x:c r="P94" s="12"/>
      <x:c r="Q94" s="12"/>
      <x:c r="R94" s="12"/>
      <x:c r="S94" s="12"/>
      <x:c r="T94" s="12"/>
      <x:c r="U94" s="12"/>
      <x:c r="V94" s="12"/>
      <x:c r="W94" s="12"/>
      <x:c r="X94" s="12"/>
      <x:c r="Y94" s="12"/>
      <x:c r="Z94" s="12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2"/>
      <x:c r="P95" s="12"/>
      <x:c r="Q95" s="12"/>
      <x:c r="R95" s="12"/>
      <x:c r="S95" s="12"/>
      <x:c r="T95" s="12"/>
      <x:c r="U95" s="12"/>
      <x:c r="V95" s="12"/>
      <x:c r="W95" s="12"/>
      <x:c r="X95" s="12"/>
      <x:c r="Y95" s="12"/>
      <x:c r="Z95" s="12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2"/>
      <x:c r="P96" s="12"/>
      <x:c r="Q96" s="12"/>
      <x:c r="R96" s="12"/>
      <x:c r="S96" s="12"/>
      <x:c r="T96" s="12"/>
      <x:c r="U96" s="12"/>
      <x:c r="V96" s="12"/>
      <x:c r="W96" s="12"/>
      <x:c r="X96" s="12"/>
      <x:c r="Y96" s="12"/>
      <x:c r="Z96" s="12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2"/>
      <x:c r="P97" s="12"/>
      <x:c r="Q97" s="12"/>
      <x:c r="R97" s="12"/>
      <x:c r="S97" s="12"/>
      <x:c r="T97" s="12"/>
      <x:c r="U97" s="12"/>
      <x:c r="V97" s="12"/>
      <x:c r="W97" s="12"/>
      <x:c r="X97" s="12"/>
      <x:c r="Y97" s="12"/>
      <x:c r="Z97" s="12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2"/>
      <x:c r="P98" s="12"/>
      <x:c r="Q98" s="12"/>
      <x:c r="R98" s="12"/>
      <x:c r="S98" s="12"/>
      <x:c r="T98" s="12"/>
      <x:c r="U98" s="12"/>
      <x:c r="V98" s="12"/>
      <x:c r="W98" s="12"/>
      <x:c r="X98" s="12"/>
      <x:c r="Y98" s="12"/>
      <x:c r="Z98" s="12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2"/>
      <x:c r="P99" s="12"/>
      <x:c r="Q99" s="12"/>
      <x:c r="R99" s="12"/>
      <x:c r="S99" s="12"/>
      <x:c r="T99" s="12"/>
      <x:c r="U99" s="12"/>
      <x:c r="V99" s="12"/>
      <x:c r="W99" s="12"/>
      <x:c r="X99" s="12"/>
      <x:c r="Y99" s="12"/>
      <x:c r="Z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2"/>
      <x:c r="P100" s="12"/>
      <x:c r="Q100" s="12"/>
      <x:c r="R100" s="12"/>
      <x:c r="S100" s="12"/>
      <x:c r="T100" s="12"/>
      <x:c r="U100" s="12"/>
      <x:c r="V100" s="12"/>
      <x:c r="W100" s="12"/>
      <x:c r="X100" s="12"/>
      <x:c r="Y100" s="12"/>
      <x:c r="Z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2"/>
      <x:c r="P101" s="12"/>
      <x:c r="Q101" s="12"/>
      <x:c r="R101" s="12"/>
      <x:c r="S101" s="12"/>
      <x:c r="T101" s="12"/>
      <x:c r="U101" s="12"/>
      <x:c r="V101" s="12"/>
      <x:c r="W101" s="12"/>
      <x:c r="X101" s="12"/>
      <x:c r="Y101" s="12"/>
      <x:c r="Z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2"/>
      <x:c r="P102" s="12"/>
      <x:c r="Q102" s="12"/>
      <x:c r="R102" s="12"/>
      <x:c r="S102" s="12"/>
      <x:c r="T102" s="12"/>
      <x:c r="U102" s="12"/>
      <x:c r="V102" s="12"/>
      <x:c r="W102" s="12"/>
      <x:c r="X102" s="12"/>
      <x:c r="Y102" s="12"/>
      <x:c r="Z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2"/>
      <x:c r="P103" s="12"/>
      <x:c r="Q103" s="12"/>
      <x:c r="R103" s="12"/>
      <x:c r="S103" s="12"/>
      <x:c r="T103" s="12"/>
      <x:c r="U103" s="12"/>
      <x:c r="V103" s="12"/>
      <x:c r="W103" s="12"/>
      <x:c r="X103" s="12"/>
      <x:c r="Y103" s="12"/>
      <x:c r="Z103" s="12"/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2"/>
      <x:c r="P104" s="12"/>
      <x:c r="Q104" s="12"/>
      <x:c r="R104" s="12"/>
      <x:c r="S104" s="12"/>
      <x:c r="T104" s="12"/>
      <x:c r="U104" s="12"/>
      <x:c r="V104" s="12"/>
      <x:c r="W104" s="12"/>
      <x:c r="X104" s="12"/>
      <x:c r="Y104" s="12"/>
      <x:c r="Z104" s="12"/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2"/>
      <x:c r="P105" s="12"/>
      <x:c r="Q105" s="12"/>
      <x:c r="R105" s="12"/>
      <x:c r="S105" s="12"/>
      <x:c r="T105" s="12"/>
      <x:c r="U105" s="12"/>
      <x:c r="V105" s="12"/>
      <x:c r="W105" s="12"/>
      <x:c r="X105" s="12"/>
      <x:c r="Y105" s="12"/>
      <x:c r="Z105" s="12"/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2"/>
      <x:c r="P106" s="12"/>
      <x:c r="Q106" s="12"/>
      <x:c r="R106" s="12"/>
      <x:c r="S106" s="12"/>
      <x:c r="T106" s="12"/>
      <x:c r="U106" s="12"/>
      <x:c r="V106" s="12"/>
      <x:c r="W106" s="12"/>
      <x:c r="X106" s="12"/>
      <x:c r="Y106" s="12"/>
      <x:c r="Z106" s="12"/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2"/>
      <x:c r="P107" s="12"/>
      <x:c r="Q107" s="12"/>
      <x:c r="R107" s="12"/>
      <x:c r="S107" s="12"/>
      <x:c r="T107" s="12"/>
      <x:c r="U107" s="12"/>
      <x:c r="V107" s="12"/>
      <x:c r="W107" s="12"/>
      <x:c r="X107" s="12"/>
      <x:c r="Y107" s="12"/>
      <x:c r="Z107" s="12"/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2"/>
      <x:c r="P108" s="12"/>
      <x:c r="Q108" s="12"/>
      <x:c r="R108" s="12"/>
      <x:c r="S108" s="12"/>
      <x:c r="T108" s="12"/>
      <x:c r="U108" s="12"/>
      <x:c r="V108" s="12"/>
      <x:c r="W108" s="12"/>
      <x:c r="X108" s="12"/>
      <x:c r="Y108" s="12"/>
      <x:c r="Z108" s="12"/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2"/>
      <x:c r="P109" s="12"/>
      <x:c r="Q109" s="12"/>
      <x:c r="R109" s="12"/>
      <x:c r="S109" s="12"/>
      <x:c r="T109" s="12"/>
      <x:c r="U109" s="12"/>
      <x:c r="V109" s="12"/>
      <x:c r="W109" s="12"/>
      <x:c r="X109" s="12"/>
      <x:c r="Y109" s="12"/>
      <x:c r="Z109" s="12"/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2"/>
      <x:c r="P110" s="12"/>
      <x:c r="Q110" s="12"/>
      <x:c r="R110" s="12"/>
      <x:c r="S110" s="12"/>
      <x:c r="T110" s="12"/>
      <x:c r="U110" s="12"/>
      <x:c r="V110" s="12"/>
      <x:c r="W110" s="12"/>
      <x:c r="X110" s="12"/>
      <x:c r="Y110" s="12"/>
      <x:c r="Z110" s="12"/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2"/>
      <x:c r="P111" s="12"/>
      <x:c r="Q111" s="12"/>
      <x:c r="R111" s="12"/>
      <x:c r="S111" s="12"/>
      <x:c r="T111" s="12"/>
      <x:c r="U111" s="12"/>
      <x:c r="V111" s="12"/>
      <x:c r="W111" s="12"/>
      <x:c r="X111" s="12"/>
      <x:c r="Y111" s="12"/>
      <x:c r="Z111" s="12"/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2"/>
      <x:c r="P112" s="12"/>
      <x:c r="Q112" s="12"/>
      <x:c r="R112" s="12"/>
      <x:c r="S112" s="12"/>
      <x:c r="T112" s="12"/>
      <x:c r="U112" s="12"/>
      <x:c r="V112" s="12"/>
      <x:c r="W112" s="12"/>
      <x:c r="X112" s="12"/>
      <x:c r="Y112" s="12"/>
      <x:c r="Z112" s="12"/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2"/>
      <x:c r="P113" s="12"/>
      <x:c r="Q113" s="12"/>
      <x:c r="R113" s="12"/>
      <x:c r="S113" s="12"/>
      <x:c r="T113" s="12"/>
      <x:c r="U113" s="12"/>
      <x:c r="V113" s="12"/>
      <x:c r="W113" s="12"/>
      <x:c r="X113" s="12"/>
      <x:c r="Y113" s="12"/>
      <x:c r="Z113" s="12"/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2"/>
      <x:c r="P114" s="12"/>
      <x:c r="Q114" s="12"/>
      <x:c r="R114" s="12"/>
      <x:c r="S114" s="12"/>
      <x:c r="T114" s="12"/>
      <x:c r="U114" s="12"/>
      <x:c r="V114" s="12"/>
      <x:c r="W114" s="12"/>
      <x:c r="X114" s="12"/>
      <x:c r="Y114" s="12"/>
      <x:c r="Z114" s="12"/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2"/>
      <x:c r="P115" s="12"/>
      <x:c r="Q115" s="12"/>
      <x:c r="R115" s="12"/>
      <x:c r="S115" s="12"/>
      <x:c r="T115" s="12"/>
      <x:c r="U115" s="12"/>
      <x:c r="V115" s="12"/>
      <x:c r="W115" s="12"/>
      <x:c r="X115" s="12"/>
      <x:c r="Y115" s="12"/>
      <x:c r="Z115" s="12"/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2"/>
      <x:c r="P116" s="12"/>
      <x:c r="Q116" s="12"/>
      <x:c r="R116" s="12"/>
      <x:c r="S116" s="12"/>
      <x:c r="T116" s="12"/>
      <x:c r="U116" s="12"/>
      <x:c r="V116" s="12"/>
      <x:c r="W116" s="12"/>
      <x:c r="X116" s="12"/>
      <x:c r="Y116" s="12"/>
      <x:c r="Z116" s="12"/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2"/>
      <x:c r="P117" s="12"/>
      <x:c r="Q117" s="12"/>
      <x:c r="R117" s="12"/>
      <x:c r="S117" s="12"/>
      <x:c r="T117" s="12"/>
      <x:c r="U117" s="12"/>
      <x:c r="V117" s="12"/>
      <x:c r="W117" s="12"/>
      <x:c r="X117" s="12"/>
      <x:c r="Y117" s="12"/>
      <x:c r="Z117" s="12"/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2"/>
      <x:c r="P118" s="12"/>
      <x:c r="Q118" s="12"/>
      <x:c r="R118" s="12"/>
      <x:c r="S118" s="12"/>
      <x:c r="T118" s="12"/>
      <x:c r="U118" s="12"/>
      <x:c r="V118" s="12"/>
      <x:c r="W118" s="12"/>
      <x:c r="X118" s="12"/>
      <x:c r="Y118" s="12"/>
      <x:c r="Z118" s="12"/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2"/>
      <x:c r="P119" s="12"/>
      <x:c r="Q119" s="12"/>
      <x:c r="R119" s="12"/>
      <x:c r="S119" s="12"/>
      <x:c r="T119" s="12"/>
      <x:c r="U119" s="12"/>
      <x:c r="V119" s="12"/>
      <x:c r="W119" s="12"/>
      <x:c r="X119" s="12"/>
      <x:c r="Y119" s="12"/>
      <x:c r="Z119" s="12"/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2"/>
      <x:c r="P120" s="12"/>
      <x:c r="Q120" s="12"/>
      <x:c r="R120" s="12"/>
      <x:c r="S120" s="12"/>
      <x:c r="T120" s="12"/>
      <x:c r="U120" s="12"/>
      <x:c r="V120" s="12"/>
      <x:c r="W120" s="12"/>
      <x:c r="X120" s="12"/>
      <x:c r="Y120" s="12"/>
      <x:c r="Z120" s="12"/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2"/>
      <x:c r="P121" s="12"/>
      <x:c r="Q121" s="12"/>
      <x:c r="R121" s="12"/>
      <x:c r="S121" s="12"/>
      <x:c r="T121" s="12"/>
      <x:c r="U121" s="12"/>
      <x:c r="V121" s="12"/>
      <x:c r="W121" s="12"/>
      <x:c r="X121" s="12"/>
      <x:c r="Y121" s="12"/>
      <x:c r="Z121" s="12"/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2"/>
      <x:c r="P122" s="12"/>
      <x:c r="Q122" s="12"/>
      <x:c r="R122" s="12"/>
      <x:c r="S122" s="12"/>
      <x:c r="T122" s="12"/>
      <x:c r="U122" s="12"/>
      <x:c r="V122" s="12"/>
      <x:c r="W122" s="12"/>
      <x:c r="X122" s="12"/>
      <x:c r="Y122" s="12"/>
      <x:c r="Z122" s="12"/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2"/>
      <x:c r="P123" s="12"/>
      <x:c r="Q123" s="12"/>
      <x:c r="R123" s="12"/>
      <x:c r="S123" s="12"/>
      <x:c r="T123" s="12"/>
      <x:c r="U123" s="12"/>
      <x:c r="V123" s="12"/>
      <x:c r="W123" s="12"/>
      <x:c r="X123" s="12"/>
      <x:c r="Y123" s="12"/>
      <x:c r="Z123" s="12"/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2"/>
      <x:c r="P124" s="12"/>
      <x:c r="Q124" s="12"/>
      <x:c r="R124" s="12"/>
      <x:c r="S124" s="12"/>
      <x:c r="T124" s="12"/>
      <x:c r="U124" s="12"/>
      <x:c r="V124" s="12"/>
      <x:c r="W124" s="12"/>
      <x:c r="X124" s="12"/>
      <x:c r="Y124" s="12"/>
      <x:c r="Z124" s="12"/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2"/>
      <x:c r="P125" s="12"/>
      <x:c r="Q125" s="12"/>
      <x:c r="R125" s="12"/>
      <x:c r="S125" s="12"/>
      <x:c r="T125" s="12"/>
      <x:c r="U125" s="12"/>
      <x:c r="V125" s="12"/>
      <x:c r="W125" s="12"/>
      <x:c r="X125" s="12"/>
      <x:c r="Y125" s="12"/>
      <x:c r="Z125" s="12"/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2"/>
      <x:c r="P126" s="12"/>
      <x:c r="Q126" s="12"/>
      <x:c r="R126" s="12"/>
      <x:c r="S126" s="12"/>
      <x:c r="T126" s="12"/>
      <x:c r="U126" s="12"/>
      <x:c r="V126" s="12"/>
      <x:c r="W126" s="12"/>
      <x:c r="X126" s="12"/>
      <x:c r="Y126" s="12"/>
      <x:c r="Z126" s="12"/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2"/>
      <x:c r="P127" s="12"/>
      <x:c r="Q127" s="12"/>
      <x:c r="R127" s="12"/>
      <x:c r="S127" s="12"/>
      <x:c r="T127" s="12"/>
      <x:c r="U127" s="12"/>
      <x:c r="V127" s="12"/>
      <x:c r="W127" s="12"/>
      <x:c r="X127" s="12"/>
      <x:c r="Y127" s="12"/>
      <x:c r="Z127" s="12"/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2"/>
      <x:c r="P128" s="12"/>
      <x:c r="Q128" s="12"/>
      <x:c r="R128" s="12"/>
      <x:c r="S128" s="12"/>
      <x:c r="T128" s="12"/>
      <x:c r="U128" s="12"/>
      <x:c r="V128" s="12"/>
      <x:c r="W128" s="12"/>
      <x:c r="X128" s="12"/>
      <x:c r="Y128" s="12"/>
      <x:c r="Z128" s="12"/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2"/>
      <x:c r="P129" s="12"/>
      <x:c r="Q129" s="12"/>
      <x:c r="R129" s="12"/>
      <x:c r="S129" s="12"/>
      <x:c r="T129" s="12"/>
      <x:c r="U129" s="12"/>
      <x:c r="V129" s="12"/>
      <x:c r="W129" s="12"/>
      <x:c r="X129" s="12"/>
      <x:c r="Y129" s="12"/>
      <x:c r="Z129" s="12"/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2"/>
      <x:c r="P130" s="12"/>
      <x:c r="Q130" s="12"/>
      <x:c r="R130" s="12"/>
      <x:c r="S130" s="12"/>
      <x:c r="T130" s="12"/>
      <x:c r="U130" s="12"/>
      <x:c r="V130" s="12"/>
      <x:c r="W130" s="12"/>
      <x:c r="X130" s="12"/>
      <x:c r="Y130" s="12"/>
      <x:c r="Z130" s="12"/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2"/>
      <x:c r="P131" s="12"/>
      <x:c r="Q131" s="12"/>
      <x:c r="R131" s="12"/>
      <x:c r="S131" s="12"/>
      <x:c r="T131" s="12"/>
      <x:c r="U131" s="12"/>
      <x:c r="V131" s="12"/>
      <x:c r="W131" s="12"/>
      <x:c r="X131" s="12"/>
      <x:c r="Y131" s="12"/>
      <x:c r="Z131" s="12"/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2"/>
      <x:c r="P132" s="12"/>
      <x:c r="Q132" s="12"/>
      <x:c r="R132" s="12"/>
      <x:c r="S132" s="12"/>
      <x:c r="T132" s="12"/>
      <x:c r="U132" s="12"/>
      <x:c r="V132" s="12"/>
      <x:c r="W132" s="12"/>
      <x:c r="X132" s="12"/>
      <x:c r="Y132" s="12"/>
      <x:c r="Z132" s="12"/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2"/>
      <x:c r="P133" s="12"/>
      <x:c r="Q133" s="12"/>
      <x:c r="R133" s="12"/>
      <x:c r="S133" s="12"/>
      <x:c r="T133" s="12"/>
      <x:c r="U133" s="12"/>
      <x:c r="V133" s="12"/>
      <x:c r="W133" s="12"/>
      <x:c r="X133" s="12"/>
      <x:c r="Y133" s="12"/>
      <x:c r="Z133" s="12"/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2"/>
      <x:c r="P134" s="12"/>
      <x:c r="Q134" s="12"/>
      <x:c r="R134" s="12"/>
      <x:c r="S134" s="12"/>
      <x:c r="T134" s="12"/>
      <x:c r="U134" s="12"/>
      <x:c r="V134" s="12"/>
      <x:c r="W134" s="12"/>
      <x:c r="X134" s="12"/>
      <x:c r="Y134" s="12"/>
      <x:c r="Z134" s="12"/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2"/>
      <x:c r="P135" s="12"/>
      <x:c r="Q135" s="12"/>
      <x:c r="R135" s="12"/>
      <x:c r="S135" s="12"/>
      <x:c r="T135" s="12"/>
      <x:c r="U135" s="12"/>
      <x:c r="V135" s="12"/>
      <x:c r="W135" s="12"/>
      <x:c r="X135" s="12"/>
      <x:c r="Y135" s="12"/>
      <x:c r="Z135" s="12"/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2"/>
      <x:c r="P136" s="12"/>
      <x:c r="Q136" s="12"/>
      <x:c r="R136" s="12"/>
      <x:c r="S136" s="12"/>
      <x:c r="T136" s="12"/>
      <x:c r="U136" s="12"/>
      <x:c r="V136" s="12"/>
      <x:c r="W136" s="12"/>
      <x:c r="X136" s="12"/>
      <x:c r="Y136" s="12"/>
      <x:c r="Z136" s="12"/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2"/>
      <x:c r="P137" s="12"/>
      <x:c r="Q137" s="12"/>
      <x:c r="R137" s="12"/>
      <x:c r="S137" s="12"/>
      <x:c r="T137" s="12"/>
      <x:c r="U137" s="12"/>
      <x:c r="V137" s="12"/>
      <x:c r="W137" s="12"/>
      <x:c r="X137" s="12"/>
      <x:c r="Y137" s="12"/>
      <x:c r="Z137" s="12"/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2"/>
      <x:c r="P138" s="12"/>
      <x:c r="Q138" s="12"/>
      <x:c r="R138" s="12"/>
      <x:c r="S138" s="12"/>
      <x:c r="T138" s="12"/>
      <x:c r="U138" s="12"/>
      <x:c r="V138" s="12"/>
      <x:c r="W138" s="12"/>
      <x:c r="X138" s="12"/>
      <x:c r="Y138" s="12"/>
      <x:c r="Z138" s="12"/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2"/>
      <x:c r="P139" s="12"/>
      <x:c r="Q139" s="12"/>
      <x:c r="R139" s="12"/>
      <x:c r="S139" s="12"/>
      <x:c r="T139" s="12"/>
      <x:c r="U139" s="12"/>
      <x:c r="V139" s="12"/>
      <x:c r="W139" s="12"/>
      <x:c r="X139" s="12"/>
      <x:c r="Y139" s="12"/>
      <x:c r="Z139" s="12"/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2"/>
      <x:c r="P140" s="12"/>
      <x:c r="Q140" s="12"/>
      <x:c r="R140" s="12"/>
      <x:c r="S140" s="12"/>
      <x:c r="T140" s="12"/>
      <x:c r="U140" s="12"/>
      <x:c r="V140" s="12"/>
      <x:c r="W140" s="12"/>
      <x:c r="X140" s="12"/>
      <x:c r="Y140" s="12"/>
      <x:c r="Z140" s="12"/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2"/>
      <x:c r="P141" s="12"/>
      <x:c r="Q141" s="12"/>
      <x:c r="R141" s="12"/>
      <x:c r="S141" s="12"/>
      <x:c r="T141" s="12"/>
      <x:c r="U141" s="12"/>
      <x:c r="V141" s="12"/>
      <x:c r="W141" s="12"/>
      <x:c r="X141" s="12"/>
      <x:c r="Y141" s="12"/>
      <x:c r="Z141" s="12"/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2"/>
      <x:c r="P142" s="12"/>
      <x:c r="Q142" s="12"/>
      <x:c r="R142" s="12"/>
      <x:c r="S142" s="12"/>
      <x:c r="T142" s="12"/>
      <x:c r="U142" s="12"/>
      <x:c r="V142" s="12"/>
      <x:c r="W142" s="12"/>
      <x:c r="X142" s="12"/>
      <x:c r="Y142" s="12"/>
      <x:c r="Z142" s="12"/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2"/>
      <x:c r="P143" s="12"/>
      <x:c r="Q143" s="12"/>
      <x:c r="R143" s="12"/>
      <x:c r="S143" s="12"/>
      <x:c r="T143" s="12"/>
      <x:c r="U143" s="12"/>
      <x:c r="V143" s="12"/>
      <x:c r="W143" s="12"/>
      <x:c r="X143" s="12"/>
      <x:c r="Y143" s="12"/>
      <x:c r="Z143" s="12"/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2"/>
      <x:c r="P144" s="12"/>
      <x:c r="Q144" s="12"/>
      <x:c r="R144" s="12"/>
      <x:c r="S144" s="12"/>
      <x:c r="T144" s="12"/>
      <x:c r="U144" s="12"/>
      <x:c r="V144" s="12"/>
      <x:c r="W144" s="12"/>
      <x:c r="X144" s="12"/>
      <x:c r="Y144" s="12"/>
      <x:c r="Z144" s="12"/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2"/>
      <x:c r="P145" s="12"/>
      <x:c r="Q145" s="12"/>
      <x:c r="R145" s="12"/>
      <x:c r="S145" s="12"/>
      <x:c r="T145" s="12"/>
      <x:c r="U145" s="12"/>
      <x:c r="V145" s="12"/>
      <x:c r="W145" s="12"/>
      <x:c r="X145" s="12"/>
      <x:c r="Y145" s="12"/>
      <x:c r="Z145" s="12"/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2"/>
      <x:c r="P146" s="12"/>
      <x:c r="Q146" s="12"/>
      <x:c r="R146" s="12"/>
      <x:c r="S146" s="12"/>
      <x:c r="T146" s="12"/>
      <x:c r="U146" s="12"/>
      <x:c r="V146" s="12"/>
      <x:c r="W146" s="12"/>
      <x:c r="X146" s="12"/>
      <x:c r="Y146" s="12"/>
      <x:c r="Z146" s="12"/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2"/>
      <x:c r="P147" s="12"/>
      <x:c r="Q147" s="12"/>
      <x:c r="R147" s="12"/>
      <x:c r="S147" s="12"/>
      <x:c r="T147" s="12"/>
      <x:c r="U147" s="12"/>
      <x:c r="V147" s="12"/>
      <x:c r="W147" s="12"/>
      <x:c r="X147" s="12"/>
      <x:c r="Y147" s="12"/>
      <x:c r="Z147" s="12"/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2"/>
      <x:c r="P148" s="12"/>
      <x:c r="Q148" s="12"/>
      <x:c r="R148" s="12"/>
      <x:c r="S148" s="12"/>
      <x:c r="T148" s="12"/>
      <x:c r="U148" s="12"/>
      <x:c r="V148" s="12"/>
      <x:c r="W148" s="12"/>
      <x:c r="X148" s="12"/>
      <x:c r="Y148" s="12"/>
      <x:c r="Z148" s="12"/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2"/>
      <x:c r="P149" s="12"/>
      <x:c r="Q149" s="12"/>
      <x:c r="R149" s="12"/>
      <x:c r="S149" s="12"/>
      <x:c r="T149" s="12"/>
      <x:c r="U149" s="12"/>
      <x:c r="V149" s="12"/>
      <x:c r="W149" s="12"/>
      <x:c r="X149" s="12"/>
      <x:c r="Y149" s="12"/>
      <x:c r="Z149" s="12"/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2"/>
      <x:c r="P150" s="12"/>
      <x:c r="Q150" s="12"/>
      <x:c r="R150" s="12"/>
      <x:c r="S150" s="12"/>
      <x:c r="T150" s="12"/>
      <x:c r="U150" s="12"/>
      <x:c r="V150" s="12"/>
      <x:c r="W150" s="12"/>
      <x:c r="X150" s="12"/>
      <x:c r="Y150" s="12"/>
      <x:c r="Z150" s="12"/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2"/>
      <x:c r="P151" s="12"/>
      <x:c r="Q151" s="12"/>
      <x:c r="R151" s="12"/>
      <x:c r="S151" s="12"/>
      <x:c r="T151" s="12"/>
      <x:c r="U151" s="12"/>
      <x:c r="V151" s="12"/>
      <x:c r="W151" s="12"/>
      <x:c r="X151" s="12"/>
      <x:c r="Y151" s="12"/>
      <x:c r="Z151" s="12"/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2"/>
      <x:c r="P152" s="12"/>
      <x:c r="Q152" s="12"/>
      <x:c r="R152" s="12"/>
      <x:c r="S152" s="12"/>
      <x:c r="T152" s="12"/>
      <x:c r="U152" s="12"/>
      <x:c r="V152" s="12"/>
      <x:c r="W152" s="12"/>
      <x:c r="X152" s="12"/>
      <x:c r="Y152" s="12"/>
      <x:c r="Z152" s="12"/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2"/>
      <x:c r="P153" s="12"/>
      <x:c r="Q153" s="12"/>
      <x:c r="R153" s="12"/>
      <x:c r="S153" s="12"/>
      <x:c r="T153" s="12"/>
      <x:c r="U153" s="12"/>
      <x:c r="V153" s="12"/>
      <x:c r="W153" s="12"/>
      <x:c r="X153" s="12"/>
      <x:c r="Y153" s="12"/>
      <x:c r="Z153" s="12"/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2"/>
      <x:c r="P154" s="12"/>
      <x:c r="Q154" s="12"/>
      <x:c r="R154" s="12"/>
      <x:c r="S154" s="12"/>
      <x:c r="T154" s="12"/>
      <x:c r="U154" s="12"/>
      <x:c r="V154" s="12"/>
      <x:c r="W154" s="12"/>
      <x:c r="X154" s="12"/>
      <x:c r="Y154" s="12"/>
      <x:c r="Z154" s="12"/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2"/>
      <x:c r="P155" s="12"/>
      <x:c r="Q155" s="12"/>
      <x:c r="R155" s="12"/>
      <x:c r="S155" s="12"/>
      <x:c r="T155" s="12"/>
      <x:c r="U155" s="12"/>
      <x:c r="V155" s="12"/>
      <x:c r="W155" s="12"/>
      <x:c r="X155" s="12"/>
      <x:c r="Y155" s="12"/>
      <x:c r="Z155" s="12"/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2"/>
      <x:c r="P156" s="12"/>
      <x:c r="Q156" s="12"/>
      <x:c r="R156" s="12"/>
      <x:c r="S156" s="12"/>
      <x:c r="T156" s="12"/>
      <x:c r="U156" s="12"/>
      <x:c r="V156" s="12"/>
      <x:c r="W156" s="12"/>
      <x:c r="X156" s="12"/>
      <x:c r="Y156" s="12"/>
      <x:c r="Z156" s="12"/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2"/>
      <x:c r="P157" s="12"/>
      <x:c r="Q157" s="12"/>
      <x:c r="R157" s="12"/>
      <x:c r="S157" s="12"/>
      <x:c r="T157" s="12"/>
      <x:c r="U157" s="12"/>
      <x:c r="V157" s="12"/>
      <x:c r="W157" s="12"/>
      <x:c r="X157" s="12"/>
      <x:c r="Y157" s="12"/>
      <x:c r="Z157" s="12"/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2"/>
      <x:c r="P158" s="12"/>
      <x:c r="Q158" s="12"/>
      <x:c r="R158" s="12"/>
      <x:c r="S158" s="12"/>
      <x:c r="T158" s="12"/>
      <x:c r="U158" s="12"/>
      <x:c r="V158" s="12"/>
      <x:c r="W158" s="12"/>
      <x:c r="X158" s="12"/>
      <x:c r="Y158" s="12"/>
      <x:c r="Z158" s="12"/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2"/>
      <x:c r="P159" s="12"/>
      <x:c r="Q159" s="12"/>
      <x:c r="R159" s="12"/>
      <x:c r="S159" s="12"/>
      <x:c r="T159" s="12"/>
      <x:c r="U159" s="12"/>
      <x:c r="V159" s="12"/>
      <x:c r="W159" s="12"/>
      <x:c r="X159" s="12"/>
      <x:c r="Y159" s="12"/>
      <x:c r="Z159" s="12"/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2"/>
      <x:c r="P160" s="12"/>
      <x:c r="Q160" s="12"/>
      <x:c r="R160" s="12"/>
      <x:c r="S160" s="12"/>
      <x:c r="T160" s="12"/>
      <x:c r="U160" s="12"/>
      <x:c r="V160" s="12"/>
      <x:c r="W160" s="12"/>
      <x:c r="X160" s="12"/>
      <x:c r="Y160" s="12"/>
      <x:c r="Z160" s="12"/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2"/>
      <x:c r="P161" s="12"/>
      <x:c r="Q161" s="12"/>
      <x:c r="R161" s="12"/>
      <x:c r="S161" s="12"/>
      <x:c r="T161" s="12"/>
      <x:c r="U161" s="12"/>
      <x:c r="V161" s="12"/>
      <x:c r="W161" s="12"/>
      <x:c r="X161" s="12"/>
      <x:c r="Y161" s="12"/>
      <x:c r="Z161" s="12"/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2"/>
      <x:c r="P162" s="12"/>
      <x:c r="Q162" s="12"/>
      <x:c r="R162" s="12"/>
      <x:c r="S162" s="12"/>
      <x:c r="T162" s="12"/>
      <x:c r="U162" s="12"/>
      <x:c r="V162" s="12"/>
      <x:c r="W162" s="12"/>
      <x:c r="X162" s="12"/>
      <x:c r="Y162" s="12"/>
      <x:c r="Z162" s="12"/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2"/>
      <x:c r="P163" s="12"/>
      <x:c r="Q163" s="12"/>
      <x:c r="R163" s="12"/>
      <x:c r="S163" s="12"/>
      <x:c r="T163" s="12"/>
      <x:c r="U163" s="12"/>
      <x:c r="V163" s="12"/>
      <x:c r="W163" s="12"/>
      <x:c r="X163" s="12"/>
      <x:c r="Y163" s="12"/>
      <x:c r="Z163" s="12"/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2"/>
      <x:c r="P164" s="12"/>
      <x:c r="Q164" s="12"/>
      <x:c r="R164" s="12"/>
      <x:c r="S164" s="12"/>
      <x:c r="T164" s="12"/>
      <x:c r="U164" s="12"/>
      <x:c r="V164" s="12"/>
      <x:c r="W164" s="12"/>
      <x:c r="X164" s="12"/>
      <x:c r="Y164" s="12"/>
      <x:c r="Z164" s="12"/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2"/>
      <x:c r="P165" s="12"/>
      <x:c r="Q165" s="12"/>
      <x:c r="R165" s="12"/>
      <x:c r="S165" s="12"/>
      <x:c r="T165" s="12"/>
      <x:c r="U165" s="12"/>
      <x:c r="V165" s="12"/>
      <x:c r="W165" s="12"/>
      <x:c r="X165" s="12"/>
      <x:c r="Y165" s="12"/>
      <x:c r="Z165" s="12"/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2"/>
      <x:c r="P166" s="12"/>
      <x:c r="Q166" s="12"/>
      <x:c r="R166" s="12"/>
      <x:c r="S166" s="12"/>
      <x:c r="T166" s="12"/>
      <x:c r="U166" s="12"/>
      <x:c r="V166" s="12"/>
      <x:c r="W166" s="12"/>
      <x:c r="X166" s="12"/>
      <x:c r="Y166" s="12"/>
      <x:c r="Z166" s="12"/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2"/>
      <x:c r="P167" s="12"/>
      <x:c r="Q167" s="12"/>
      <x:c r="R167" s="12"/>
      <x:c r="S167" s="12"/>
      <x:c r="T167" s="12"/>
      <x:c r="U167" s="12"/>
      <x:c r="V167" s="12"/>
      <x:c r="W167" s="12"/>
      <x:c r="X167" s="12"/>
      <x:c r="Y167" s="12"/>
      <x:c r="Z167" s="12"/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2"/>
      <x:c r="P168" s="12"/>
      <x:c r="Q168" s="12"/>
      <x:c r="R168" s="12"/>
      <x:c r="S168" s="12"/>
      <x:c r="T168" s="12"/>
      <x:c r="U168" s="12"/>
      <x:c r="V168" s="12"/>
      <x:c r="W168" s="12"/>
      <x:c r="X168" s="12"/>
      <x:c r="Y168" s="12"/>
      <x:c r="Z168" s="12"/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2"/>
      <x:c r="P169" s="12"/>
      <x:c r="Q169" s="12"/>
      <x:c r="R169" s="12"/>
      <x:c r="S169" s="12"/>
      <x:c r="T169" s="12"/>
      <x:c r="U169" s="12"/>
      <x:c r="V169" s="12"/>
      <x:c r="W169" s="12"/>
      <x:c r="X169" s="12"/>
      <x:c r="Y169" s="12"/>
      <x:c r="Z169" s="12"/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2"/>
      <x:c r="P170" s="12"/>
      <x:c r="Q170" s="12"/>
      <x:c r="R170" s="12"/>
      <x:c r="S170" s="12"/>
      <x:c r="T170" s="12"/>
      <x:c r="U170" s="12"/>
      <x:c r="V170" s="12"/>
      <x:c r="W170" s="12"/>
      <x:c r="X170" s="12"/>
      <x:c r="Y170" s="12"/>
      <x:c r="Z170" s="12"/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2"/>
      <x:c r="P171" s="12"/>
      <x:c r="Q171" s="12"/>
      <x:c r="R171" s="12"/>
      <x:c r="S171" s="12"/>
      <x:c r="T171" s="12"/>
      <x:c r="U171" s="12"/>
      <x:c r="V171" s="12"/>
      <x:c r="W171" s="12"/>
      <x:c r="X171" s="12"/>
      <x:c r="Y171" s="12"/>
      <x:c r="Z171" s="12"/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2"/>
      <x:c r="P172" s="12"/>
      <x:c r="Q172" s="12"/>
      <x:c r="R172" s="12"/>
      <x:c r="S172" s="12"/>
      <x:c r="T172" s="12"/>
      <x:c r="U172" s="12"/>
      <x:c r="V172" s="12"/>
      <x:c r="W172" s="12"/>
      <x:c r="X172" s="12"/>
      <x:c r="Y172" s="12"/>
      <x:c r="Z172" s="12"/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2"/>
      <x:c r="P173" s="12"/>
      <x:c r="Q173" s="12"/>
      <x:c r="R173" s="12"/>
      <x:c r="S173" s="12"/>
      <x:c r="T173" s="12"/>
      <x:c r="U173" s="12"/>
      <x:c r="V173" s="12"/>
      <x:c r="W173" s="12"/>
      <x:c r="X173" s="12"/>
      <x:c r="Y173" s="12"/>
      <x:c r="Z173" s="12"/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2"/>
      <x:c r="P174" s="12"/>
      <x:c r="Q174" s="12"/>
      <x:c r="R174" s="12"/>
      <x:c r="S174" s="12"/>
      <x:c r="T174" s="12"/>
      <x:c r="U174" s="12"/>
      <x:c r="V174" s="12"/>
      <x:c r="W174" s="12"/>
      <x:c r="X174" s="12"/>
      <x:c r="Y174" s="12"/>
      <x:c r="Z174" s="12"/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2"/>
      <x:c r="P175" s="12"/>
      <x:c r="Q175" s="12"/>
      <x:c r="R175" s="12"/>
      <x:c r="S175" s="12"/>
      <x:c r="T175" s="12"/>
      <x:c r="U175" s="12"/>
      <x:c r="V175" s="12"/>
      <x:c r="W175" s="12"/>
      <x:c r="X175" s="12"/>
      <x:c r="Y175" s="12"/>
      <x:c r="Z175" s="12"/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2"/>
      <x:c r="P176" s="12"/>
      <x:c r="Q176" s="12"/>
      <x:c r="R176" s="12"/>
      <x:c r="S176" s="12"/>
      <x:c r="T176" s="12"/>
      <x:c r="U176" s="12"/>
      <x:c r="V176" s="12"/>
      <x:c r="W176" s="12"/>
      <x:c r="X176" s="12"/>
      <x:c r="Y176" s="12"/>
      <x:c r="Z176" s="12"/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2"/>
      <x:c r="P177" s="12"/>
      <x:c r="Q177" s="12"/>
      <x:c r="R177" s="12"/>
      <x:c r="S177" s="12"/>
      <x:c r="T177" s="12"/>
      <x:c r="U177" s="12"/>
      <x:c r="V177" s="12"/>
      <x:c r="W177" s="12"/>
      <x:c r="X177" s="12"/>
      <x:c r="Y177" s="12"/>
      <x:c r="Z177" s="12"/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2"/>
      <x:c r="P178" s="12"/>
      <x:c r="Q178" s="12"/>
      <x:c r="R178" s="12"/>
      <x:c r="S178" s="12"/>
      <x:c r="T178" s="12"/>
      <x:c r="U178" s="12"/>
      <x:c r="V178" s="12"/>
      <x:c r="W178" s="12"/>
      <x:c r="X178" s="12"/>
      <x:c r="Y178" s="12"/>
      <x:c r="Z178" s="12"/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2"/>
      <x:c r="P179" s="12"/>
      <x:c r="Q179" s="12"/>
      <x:c r="R179" s="12"/>
      <x:c r="S179" s="12"/>
      <x:c r="T179" s="12"/>
      <x:c r="U179" s="12"/>
      <x:c r="V179" s="12"/>
      <x:c r="W179" s="12"/>
      <x:c r="X179" s="12"/>
      <x:c r="Y179" s="12"/>
      <x:c r="Z179" s="12"/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2"/>
      <x:c r="P180" s="12"/>
      <x:c r="Q180" s="12"/>
      <x:c r="R180" s="12"/>
      <x:c r="S180" s="12"/>
      <x:c r="T180" s="12"/>
      <x:c r="U180" s="12"/>
      <x:c r="V180" s="12"/>
      <x:c r="W180" s="12"/>
      <x:c r="X180" s="12"/>
      <x:c r="Y180" s="12"/>
      <x:c r="Z180" s="12"/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2"/>
      <x:c r="P181" s="12"/>
      <x:c r="Q181" s="12"/>
      <x:c r="R181" s="12"/>
      <x:c r="S181" s="12"/>
      <x:c r="T181" s="12"/>
      <x:c r="U181" s="12"/>
      <x:c r="V181" s="12"/>
      <x:c r="W181" s="12"/>
      <x:c r="X181" s="12"/>
      <x:c r="Y181" s="12"/>
      <x:c r="Z181" s="12"/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2"/>
      <x:c r="P182" s="12"/>
      <x:c r="Q182" s="12"/>
      <x:c r="R182" s="12"/>
      <x:c r="S182" s="12"/>
      <x:c r="T182" s="12"/>
      <x:c r="U182" s="12"/>
      <x:c r="V182" s="12"/>
      <x:c r="W182" s="12"/>
      <x:c r="X182" s="12"/>
      <x:c r="Y182" s="12"/>
      <x:c r="Z182" s="12"/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2"/>
      <x:c r="P183" s="12"/>
      <x:c r="Q183" s="12"/>
      <x:c r="R183" s="12"/>
      <x:c r="S183" s="12"/>
      <x:c r="T183" s="12"/>
      <x:c r="U183" s="12"/>
      <x:c r="V183" s="12"/>
      <x:c r="W183" s="12"/>
      <x:c r="X183" s="12"/>
      <x:c r="Y183" s="12"/>
      <x:c r="Z183" s="12"/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2"/>
      <x:c r="P184" s="12"/>
      <x:c r="Q184" s="12"/>
      <x:c r="R184" s="12"/>
      <x:c r="S184" s="12"/>
      <x:c r="T184" s="12"/>
      <x:c r="U184" s="12"/>
      <x:c r="V184" s="12"/>
      <x:c r="W184" s="12"/>
      <x:c r="X184" s="12"/>
      <x:c r="Y184" s="12"/>
      <x:c r="Z184" s="12"/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2"/>
      <x:c r="P185" s="12"/>
      <x:c r="Q185" s="12"/>
      <x:c r="R185" s="12"/>
      <x:c r="S185" s="12"/>
      <x:c r="T185" s="12"/>
      <x:c r="U185" s="12"/>
      <x:c r="V185" s="12"/>
      <x:c r="W185" s="12"/>
      <x:c r="X185" s="12"/>
      <x:c r="Y185" s="12"/>
      <x:c r="Z185" s="12"/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2"/>
      <x:c r="P186" s="12"/>
      <x:c r="Q186" s="12"/>
      <x:c r="R186" s="12"/>
      <x:c r="S186" s="12"/>
      <x:c r="T186" s="12"/>
      <x:c r="U186" s="12"/>
      <x:c r="V186" s="12"/>
      <x:c r="W186" s="12"/>
      <x:c r="X186" s="12"/>
      <x:c r="Y186" s="12"/>
      <x:c r="Z186" s="12"/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2"/>
      <x:c r="P187" s="12"/>
      <x:c r="Q187" s="12"/>
      <x:c r="R187" s="12"/>
      <x:c r="S187" s="12"/>
      <x:c r="T187" s="12"/>
      <x:c r="U187" s="12"/>
      <x:c r="V187" s="12"/>
      <x:c r="W187" s="12"/>
      <x:c r="X187" s="12"/>
      <x:c r="Y187" s="12"/>
      <x:c r="Z187" s="12"/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2"/>
      <x:c r="P188" s="12"/>
      <x:c r="Q188" s="12"/>
      <x:c r="R188" s="12"/>
      <x:c r="S188" s="12"/>
      <x:c r="T188" s="12"/>
      <x:c r="U188" s="12"/>
      <x:c r="V188" s="12"/>
      <x:c r="W188" s="12"/>
      <x:c r="X188" s="12"/>
      <x:c r="Y188" s="12"/>
      <x:c r="Z188" s="12"/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2"/>
      <x:c r="P189" s="12"/>
      <x:c r="Q189" s="12"/>
      <x:c r="R189" s="12"/>
      <x:c r="S189" s="12"/>
      <x:c r="T189" s="12"/>
      <x:c r="U189" s="12"/>
      <x:c r="V189" s="12"/>
      <x:c r="W189" s="12"/>
      <x:c r="X189" s="12"/>
      <x:c r="Y189" s="12"/>
      <x:c r="Z189" s="12"/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2"/>
      <x:c r="P190" s="12"/>
      <x:c r="Q190" s="12"/>
      <x:c r="R190" s="12"/>
      <x:c r="S190" s="12"/>
      <x:c r="T190" s="12"/>
      <x:c r="U190" s="12"/>
      <x:c r="V190" s="12"/>
      <x:c r="W190" s="12"/>
      <x:c r="X190" s="12"/>
      <x:c r="Y190" s="12"/>
      <x:c r="Z190" s="12"/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2"/>
      <x:c r="P191" s="12"/>
      <x:c r="Q191" s="12"/>
      <x:c r="R191" s="12"/>
      <x:c r="S191" s="12"/>
      <x:c r="T191" s="12"/>
      <x:c r="U191" s="12"/>
      <x:c r="V191" s="12"/>
      <x:c r="W191" s="12"/>
      <x:c r="X191" s="12"/>
      <x:c r="Y191" s="12"/>
      <x:c r="Z191" s="12"/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2"/>
      <x:c r="P192" s="12"/>
      <x:c r="Q192" s="12"/>
      <x:c r="R192" s="12"/>
      <x:c r="S192" s="12"/>
      <x:c r="T192" s="12"/>
      <x:c r="U192" s="12"/>
      <x:c r="V192" s="12"/>
      <x:c r="W192" s="12"/>
      <x:c r="X192" s="12"/>
      <x:c r="Y192" s="12"/>
      <x:c r="Z192" s="12"/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2"/>
      <x:c r="P193" s="12"/>
      <x:c r="Q193" s="12"/>
      <x:c r="R193" s="12"/>
      <x:c r="S193" s="12"/>
      <x:c r="T193" s="12"/>
      <x:c r="U193" s="12"/>
      <x:c r="V193" s="12"/>
      <x:c r="W193" s="12"/>
      <x:c r="X193" s="12"/>
      <x:c r="Y193" s="12"/>
      <x:c r="Z193" s="12"/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2"/>
      <x:c r="P194" s="12"/>
      <x:c r="Q194" s="12"/>
      <x:c r="R194" s="12"/>
      <x:c r="S194" s="12"/>
      <x:c r="T194" s="12"/>
      <x:c r="U194" s="12"/>
      <x:c r="V194" s="12"/>
      <x:c r="W194" s="12"/>
      <x:c r="X194" s="12"/>
      <x:c r="Y194" s="12"/>
      <x:c r="Z194" s="12"/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2"/>
      <x:c r="P195" s="12"/>
      <x:c r="Q195" s="12"/>
      <x:c r="R195" s="12"/>
      <x:c r="S195" s="12"/>
      <x:c r="T195" s="12"/>
      <x:c r="U195" s="12"/>
      <x:c r="V195" s="12"/>
      <x:c r="W195" s="12"/>
      <x:c r="X195" s="12"/>
      <x:c r="Y195" s="12"/>
      <x:c r="Z195" s="12"/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2"/>
      <x:c r="P196" s="12"/>
      <x:c r="Q196" s="12"/>
      <x:c r="R196" s="12"/>
      <x:c r="S196" s="12"/>
      <x:c r="T196" s="12"/>
      <x:c r="U196" s="12"/>
      <x:c r="V196" s="12"/>
      <x:c r="W196" s="12"/>
      <x:c r="X196" s="12"/>
      <x:c r="Y196" s="12"/>
      <x:c r="Z196" s="12"/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2"/>
      <x:c r="P197" s="12"/>
      <x:c r="Q197" s="12"/>
      <x:c r="R197" s="12"/>
      <x:c r="S197" s="12"/>
      <x:c r="T197" s="12"/>
      <x:c r="U197" s="12"/>
      <x:c r="V197" s="12"/>
      <x:c r="W197" s="12"/>
      <x:c r="X197" s="12"/>
      <x:c r="Y197" s="12"/>
      <x:c r="Z197" s="12"/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2"/>
      <x:c r="P198" s="12"/>
      <x:c r="Q198" s="12"/>
      <x:c r="R198" s="12"/>
      <x:c r="S198" s="12"/>
      <x:c r="T198" s="12"/>
      <x:c r="U198" s="12"/>
      <x:c r="V198" s="12"/>
      <x:c r="W198" s="12"/>
      <x:c r="X198" s="12"/>
      <x:c r="Y198" s="12"/>
      <x:c r="Z198" s="12"/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2"/>
      <x:c r="P199" s="12"/>
      <x:c r="Q199" s="12"/>
      <x:c r="R199" s="12"/>
      <x:c r="S199" s="12"/>
      <x:c r="T199" s="12"/>
      <x:c r="U199" s="12"/>
      <x:c r="V199" s="12"/>
      <x:c r="W199" s="12"/>
      <x:c r="X199" s="12"/>
      <x:c r="Y199" s="12"/>
      <x:c r="Z199" s="12"/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2"/>
      <x:c r="P200" s="12"/>
      <x:c r="Q200" s="12"/>
      <x:c r="R200" s="12"/>
      <x:c r="S200" s="12"/>
      <x:c r="T200" s="12"/>
      <x:c r="U200" s="12"/>
      <x:c r="V200" s="12"/>
      <x:c r="W200" s="12"/>
      <x:c r="X200" s="12"/>
      <x:c r="Y200" s="12"/>
      <x:c r="Z200" s="12"/>
    </x:row>
  </x:sheetData>
  <x:mergeCells>
    <x:mergeCell ref="A1:Y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14" hidden="0" customWidth="1"/>
    <x:col min="4" max="4" width="18" hidden="0" customWidth="1"/>
    <x:col min="5" max="5" width="20" hidden="0" customWidth="1"/>
    <x:col min="6" max="6" width="22" hidden="0" customWidth="1"/>
    <x:col min="7" max="7" width="14" hidden="0" customWidth="1"/>
    <x:col min="8" max="8" width="30" hidden="0" customWidth="1"/>
  </x:cols>
  <x:sheetData>
    <x:row r="1">
      <x:c r="A1" s="99" t="str">
        <x:v>Investor Return Model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  <x:c r="X2" s="12"/>
      <x:c r="Y2" s="12"/>
      <x:c r="Z2" s="12"/>
    </x:row>
    <x:row r="3">
      <x:c r="A3" s="6" t="str">
        <x:v>Scenario</x:v>
      </x:c>
      <x:c r="B3" s="6" t="str">
        <x:v>Investment</x:v>
      </x:c>
      <x:c r="C3" s="6" t="str">
        <x:v>Annual Return</x:v>
      </x:c>
      <x:c r="D3" s="6" t="str">
        <x:v>Vehicles Acquired</x:v>
      </x:c>
      <x:c r="E3" s="6" t="str">
        <x:v>Performance Payment</x:v>
      </x:c>
      <x:c r="F3" s="6" t="str">
        <x:v>Total Investor Return</x:v>
      </x:c>
      <x:c r="G3" s="6" t="str">
        <x:v>Cash Yield</x:v>
      </x:c>
      <x:c r="H3" s="6" t="str">
        <x:v>Notes</x:v>
      </x:c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  <x:c r="W3" s="12"/>
      <x:c r="X3" s="12"/>
      <x:c r="Y3" s="12"/>
      <x:c r="Z3" s="12"/>
    </x:row>
    <x:row r="4">
      <x:c r="A4" s="12" t="str">
        <x:v>Conservative</x:v>
      </x:c>
      <x:c r="B4" s="108" t="n">
        <x:v>150000</x:v>
      </x:c>
      <x:c r="C4" s="109" t="n">
        <x:v>0.1</x:v>
      </x:c>
      <x:c r="D4" s="107" t="n">
        <x:v>150</x:v>
      </x:c>
      <x:c r="E4" s="108" t="n">
        <x:f>D4*Assumptions!$C$9</x:f>
        <x:v>9750</x:v>
      </x:c>
      <x:c r="F4" s="108" t="n">
        <x:f>B4*C4+E4</x:f>
        <x:v>24750</x:v>
      </x:c>
      <x:c r="G4" s="109" t="n">
        <x:f>F4/B4</x:f>
        <x:v>0.165</x:v>
      </x:c>
      <x:c r="H4" s="12" t="str">
        <x:v>Sensitivity case</x:v>
      </x:c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  <x:c r="W4" s="12"/>
      <x:c r="X4" s="12"/>
      <x:c r="Y4" s="12"/>
      <x:c r="Z4" s="12"/>
    </x:row>
    <x:row r="5">
      <x:c r="A5" s="12" t="str">
        <x:v>Base Investor Illustration</x:v>
      </x:c>
      <x:c r="B5" s="108" t="n">
        <x:v>150000</x:v>
      </x:c>
      <x:c r="C5" s="109" t="n">
        <x:v>0.1</x:v>
      </x:c>
      <x:c r="D5" s="107" t="n">
        <x:v>180</x:v>
      </x:c>
      <x:c r="E5" s="108" t="n">
        <x:f>D5*Assumptions!$C$9</x:f>
        <x:v>11700</x:v>
      </x:c>
      <x:c r="F5" s="108" t="n">
        <x:f>B5*C5+E5</x:f>
        <x:v>26700</x:v>
      </x:c>
      <x:c r="G5" s="109" t="n">
        <x:f>F5/B5</x:f>
        <x:v>0.178</x:v>
      </x:c>
      <x:c r="H5" s="12" t="str">
        <x:v>Base illustration: 10% annual return + $65 per vehicle</x:v>
      </x:c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  <x:c r="W5" s="12"/>
      <x:c r="X5" s="12"/>
      <x:c r="Y5" s="12"/>
      <x:c r="Z5" s="12"/>
    </x:row>
    <x:row r="6">
      <x:c r="A6" s="12" t="str">
        <x:v>Operating Plan Year 1</x:v>
      </x:c>
      <x:c r="B6" s="108" t="n">
        <x:v>150000</x:v>
      </x:c>
      <x:c r="C6" s="109" t="n">
        <x:v>0.1</x:v>
      </x:c>
      <x:c r="D6" s="107" t="n">
        <x:v>240</x:v>
      </x:c>
      <x:c r="E6" s="108" t="n">
        <x:f>D6*Assumptions!$C$9</x:f>
        <x:v>15600</x:v>
      </x:c>
      <x:c r="F6" s="108" t="n">
        <x:f>B6*C6+E6</x:f>
        <x:v>30600</x:v>
      </x:c>
      <x:c r="G6" s="109" t="n">
        <x:f>F6/B6</x:f>
        <x:v>0.204</x:v>
      </x:c>
      <x:c r="H6" s="12" t="str">
        <x:v>Full Phase 1 + Phase 2 operating plan</x:v>
      </x:c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  <x:c r="W6" s="12"/>
      <x:c r="X6" s="12"/>
      <x:c r="Y6" s="12"/>
      <x:c r="Z6" s="12"/>
    </x:row>
    <x:row r="7">
      <x:c r="A7" s="12" t="str">
        <x:v>Growth Case</x:v>
      </x:c>
      <x:c r="B7" s="108" t="n">
        <x:v>150000</x:v>
      </x:c>
      <x:c r="C7" s="109" t="n">
        <x:v>0.1</x:v>
      </x:c>
      <x:c r="D7" s="107" t="n">
        <x:v>300</x:v>
      </x:c>
      <x:c r="E7" s="108" t="n">
        <x:f>D7*Assumptions!$C$9</x:f>
        <x:v>19500</x:v>
      </x:c>
      <x:c r="F7" s="108" t="n">
        <x:f>B7*C7+E7</x:f>
        <x:v>34500</x:v>
      </x:c>
      <x:c r="G7" s="109" t="n">
        <x:f>F7/B7</x:f>
        <x:v>0.23</x:v>
      </x:c>
      <x:c r="H7" s="12" t="str">
        <x:v>Upside volume case</x:v>
      </x:c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  <x:c r="W7" s="12"/>
      <x:c r="X7" s="12"/>
      <x:c r="Y7" s="12"/>
      <x:c r="Z7" s="12"/>
    </x:row>
    <x:row r="8">
      <x:c r="A8" s="12" t="str">
        <x:v>Phase 3 Run Rate</x:v>
      </x:c>
      <x:c r="B8" s="108" t="n">
        <x:v>150000</x:v>
      </x:c>
      <x:c r="C8" s="109" t="n">
        <x:v>0.1</x:v>
      </x:c>
      <x:c r="D8" s="107" t="n">
        <x:v>540</x:v>
      </x:c>
      <x:c r="E8" s="108" t="n">
        <x:f>D8*Assumptions!$C$9</x:f>
        <x:v>35100</x:v>
      </x:c>
      <x:c r="F8" s="108" t="n">
        <x:f>B8*C8+E8</x:f>
        <x:v>50100</x:v>
      </x:c>
      <x:c r="G8" s="109" t="n">
        <x:f>F8/B8</x:f>
        <x:v>0.334</x:v>
      </x:c>
      <x:c r="H8" s="12" t="str">
        <x:v>45 vehicles/month x 12</x:v>
      </x:c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  <x:c r="W8" s="12"/>
      <x:c r="X8" s="12"/>
      <x:c r="Y8" s="12"/>
      <x:c r="Z8" s="12"/>
    </x:row>
    <x:row r="9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  <x:c r="W9" s="12"/>
      <x:c r="X9" s="12"/>
      <x:c r="Y9" s="12"/>
      <x:c r="Z9" s="12"/>
    </x:row>
    <x:row r="10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  <x:c r="W10" s="12"/>
      <x:c r="X10" s="12"/>
      <x:c r="Y10" s="12"/>
      <x:c r="Z10" s="12"/>
    </x:row>
    <x:row r="11">
      <x:c r="A11" s="101" t="str">
        <x:v>Base Case Summary</x:v>
      </x:c>
      <x:c r="B11" s="12" t="str"/>
      <x:c r="C11" s="12" t="str"/>
      <x:c r="D11" s="12" t="str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  <x:c r="W11" s="12"/>
      <x:c r="X11" s="12"/>
      <x:c r="Y11" s="12"/>
      <x:c r="Z11" s="12"/>
    </x:row>
    <x:row r="12">
      <x:c r="A12" s="12" t="str">
        <x:v>Initial Investment</x:v>
      </x:c>
      <x:c r="B12" s="108" t="n">
        <x:v>150000</x:v>
      </x:c>
      <x:c r="C12" s="12" t="str"/>
      <x:c r="D12" s="12" t="str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  <x:c r="W12" s="12"/>
      <x:c r="X12" s="12"/>
      <x:c r="Y12" s="12"/>
      <x:c r="Z12" s="12"/>
    </x:row>
    <x:row r="13">
      <x:c r="A13" s="12" t="str">
        <x:v>Annual Return</x:v>
      </x:c>
      <x:c r="B13" s="109" t="n">
        <x:v>0.1</x:v>
      </x:c>
      <x:c r="C13" s="12" t="str"/>
      <x:c r="D13" s="12" t="str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  <x:c r="W13" s="12"/>
      <x:c r="X13" s="12"/>
      <x:c r="Y13" s="12"/>
      <x:c r="Z13" s="12"/>
    </x:row>
    <x:row r="14">
      <x:c r="A14" s="12" t="str">
        <x:v>Vehicles Acquired</x:v>
      </x:c>
      <x:c r="B14" s="107" t="n">
        <x:v>180</x:v>
      </x:c>
      <x:c r="C14" s="12" t="str"/>
      <x:c r="D14" s="12" t="str"/>
      <x:c r="E14" s="12"/>
      <x:c r="F14" s="12"/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  <x:c r="W14" s="12"/>
      <x:c r="X14" s="12"/>
      <x:c r="Y14" s="12"/>
      <x:c r="Z14" s="12"/>
    </x:row>
    <x:row r="15">
      <x:c r="A15" s="12" t="str">
        <x:v>Performance Payment</x:v>
      </x:c>
      <x:c r="B15" s="108" t="n">
        <x:f>B14*Assumptions!$C$9</x:f>
        <x:v>11700</x:v>
      </x:c>
      <x:c r="C15" s="12" t="str"/>
      <x:c r="D15" s="12" t="str"/>
      <x:c r="E15" s="12"/>
      <x:c r="F15" s="12"/>
      <x:c r="G15" s="12"/>
      <x:c r="H15" s="12"/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  <x:c r="W15" s="12"/>
      <x:c r="X15" s="12"/>
      <x:c r="Y15" s="12"/>
      <x:c r="Z15" s="12"/>
    </x:row>
    <x:row r="16">
      <x:c r="A16" s="12" t="str">
        <x:v>Estimated Cash Yield</x:v>
      </x:c>
      <x:c r="B16" s="109" t="n">
        <x:f>(B12*B13+B15)/B12</x:f>
        <x:v>0.178</x:v>
      </x:c>
      <x:c r="C16" s="12" t="str"/>
      <x:c r="D16" s="12" t="str"/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  <x:c r="W16" s="12"/>
      <x:c r="X16" s="12"/>
      <x:c r="Y16" s="12"/>
      <x:c r="Z16" s="12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  <x:c r="W17" s="12"/>
      <x:c r="X17" s="12"/>
      <x:c r="Y17" s="12"/>
      <x:c r="Z17" s="12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  <x:c r="V18" s="12"/>
      <x:c r="W18" s="12"/>
      <x:c r="X18" s="12"/>
      <x:c r="Y18" s="12"/>
      <x:c r="Z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  <x:c r="S19" s="12"/>
      <x:c r="T19" s="12"/>
      <x:c r="U19" s="12"/>
      <x:c r="V19" s="12"/>
      <x:c r="W19" s="12"/>
      <x:c r="X19" s="12"/>
      <x:c r="Y19" s="12"/>
      <x:c r="Z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  <x:c r="S20" s="12"/>
      <x:c r="T20" s="12"/>
      <x:c r="U20" s="12"/>
      <x:c r="V20" s="12"/>
      <x:c r="W20" s="12"/>
      <x:c r="X20" s="12"/>
      <x:c r="Y20" s="12"/>
      <x:c r="Z20" s="12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  <x:c r="V21" s="12"/>
      <x:c r="W21" s="12"/>
      <x:c r="X21" s="12"/>
      <x:c r="Y21" s="12"/>
      <x:c r="Z21" s="12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  <x:c r="W22" s="12"/>
      <x:c r="X22" s="12"/>
      <x:c r="Y22" s="12"/>
      <x:c r="Z22" s="12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  <x:c r="W23" s="12"/>
      <x:c r="X23" s="12"/>
      <x:c r="Y23" s="12"/>
      <x:c r="Z23" s="12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  <x:c r="V24" s="12"/>
      <x:c r="W24" s="12"/>
      <x:c r="X24" s="12"/>
      <x:c r="Y24" s="12"/>
      <x:c r="Z24" s="12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2"/>
      <x:c r="P25" s="12"/>
      <x:c r="Q25" s="12"/>
      <x:c r="R25" s="12"/>
      <x:c r="S25" s="12"/>
      <x:c r="T25" s="12"/>
      <x:c r="U25" s="12"/>
      <x:c r="V25" s="12"/>
      <x:c r="W25" s="12"/>
      <x:c r="X25" s="12"/>
      <x:c r="Y25" s="12"/>
      <x:c r="Z25" s="12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  <x:c r="Q26" s="12"/>
      <x:c r="R26" s="12"/>
      <x:c r="S26" s="12"/>
      <x:c r="T26" s="12"/>
      <x:c r="U26" s="12"/>
      <x:c r="V26" s="12"/>
      <x:c r="W26" s="12"/>
      <x:c r="X26" s="12"/>
      <x:c r="Y26" s="12"/>
      <x:c r="Z26" s="12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  <x:c r="Q27" s="12"/>
      <x:c r="R27" s="12"/>
      <x:c r="S27" s="12"/>
      <x:c r="T27" s="12"/>
      <x:c r="U27" s="12"/>
      <x:c r="V27" s="12"/>
      <x:c r="W27" s="12"/>
      <x:c r="X27" s="12"/>
      <x:c r="Y27" s="12"/>
      <x:c r="Z27" s="12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2"/>
      <x:c r="P28" s="12"/>
      <x:c r="Q28" s="12"/>
      <x:c r="R28" s="12"/>
      <x:c r="S28" s="12"/>
      <x:c r="T28" s="12"/>
      <x:c r="U28" s="12"/>
      <x:c r="V28" s="12"/>
      <x:c r="W28" s="12"/>
      <x:c r="X28" s="12"/>
      <x:c r="Y28" s="12"/>
      <x:c r="Z28" s="12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  <x:c r="S29" s="12"/>
      <x:c r="T29" s="12"/>
      <x:c r="U29" s="12"/>
      <x:c r="V29" s="12"/>
      <x:c r="W29" s="12"/>
      <x:c r="X29" s="12"/>
      <x:c r="Y29" s="12"/>
      <x:c r="Z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  <x:c r="S30" s="12"/>
      <x:c r="T30" s="12"/>
      <x:c r="U30" s="12"/>
      <x:c r="V30" s="12"/>
      <x:c r="W30" s="12"/>
      <x:c r="X30" s="12"/>
      <x:c r="Y30" s="12"/>
      <x:c r="Z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  <x:c r="S31" s="12"/>
      <x:c r="T31" s="12"/>
      <x:c r="U31" s="12"/>
      <x:c r="V31" s="12"/>
      <x:c r="W31" s="12"/>
      <x:c r="X31" s="12"/>
      <x:c r="Y31" s="12"/>
      <x:c r="Z31" s="12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2"/>
      <x:c r="P32" s="12"/>
      <x:c r="Q32" s="12"/>
      <x:c r="R32" s="12"/>
      <x:c r="S32" s="12"/>
      <x:c r="T32" s="12"/>
      <x:c r="U32" s="12"/>
      <x:c r="V32" s="12"/>
      <x:c r="W32" s="12"/>
      <x:c r="X32" s="12"/>
      <x:c r="Y32" s="12"/>
      <x:c r="Z32" s="12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  <x:c r="W33" s="12"/>
      <x:c r="X33" s="12"/>
      <x:c r="Y33" s="12"/>
      <x:c r="Z33" s="12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2"/>
      <x:c r="P34" s="12"/>
      <x:c r="Q34" s="12"/>
      <x:c r="R34" s="12"/>
      <x:c r="S34" s="12"/>
      <x:c r="T34" s="12"/>
      <x:c r="U34" s="12"/>
      <x:c r="V34" s="12"/>
      <x:c r="W34" s="12"/>
      <x:c r="X34" s="12"/>
      <x:c r="Y34" s="12"/>
      <x:c r="Z34" s="12"/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2"/>
      <x:c r="P35" s="12"/>
      <x:c r="Q35" s="12"/>
      <x:c r="R35" s="12"/>
      <x:c r="S35" s="12"/>
      <x:c r="T35" s="12"/>
      <x:c r="U35" s="12"/>
      <x:c r="V35" s="12"/>
      <x:c r="W35" s="12"/>
      <x:c r="X35" s="12"/>
      <x:c r="Y35" s="12"/>
      <x:c r="Z35" s="12"/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2"/>
      <x:c r="P36" s="12"/>
      <x:c r="Q36" s="12"/>
      <x:c r="R36" s="12"/>
      <x:c r="S36" s="12"/>
      <x:c r="T36" s="12"/>
      <x:c r="U36" s="12"/>
      <x:c r="V36" s="12"/>
      <x:c r="W36" s="12"/>
      <x:c r="X36" s="12"/>
      <x:c r="Y36" s="12"/>
      <x:c r="Z36" s="12"/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2"/>
      <x:c r="P37" s="12"/>
      <x:c r="Q37" s="12"/>
      <x:c r="R37" s="12"/>
      <x:c r="S37" s="12"/>
      <x:c r="T37" s="12"/>
      <x:c r="U37" s="12"/>
      <x:c r="V37" s="12"/>
      <x:c r="W37" s="12"/>
      <x:c r="X37" s="12"/>
      <x:c r="Y37" s="12"/>
      <x:c r="Z37" s="12"/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2"/>
      <x:c r="P38" s="12"/>
      <x:c r="Q38" s="12"/>
      <x:c r="R38" s="12"/>
      <x:c r="S38" s="12"/>
      <x:c r="T38" s="12"/>
      <x:c r="U38" s="12"/>
      <x:c r="V38" s="12"/>
      <x:c r="W38" s="12"/>
      <x:c r="X38" s="12"/>
      <x:c r="Y38" s="12"/>
      <x:c r="Z38" s="12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2"/>
      <x:c r="P39" s="12"/>
      <x:c r="Q39" s="12"/>
      <x:c r="R39" s="12"/>
      <x:c r="S39" s="12"/>
      <x:c r="T39" s="12"/>
      <x:c r="U39" s="12"/>
      <x:c r="V39" s="12"/>
      <x:c r="W39" s="12"/>
      <x:c r="X39" s="12"/>
      <x:c r="Y39" s="12"/>
      <x:c r="Z39" s="12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2"/>
      <x:c r="P40" s="12"/>
      <x:c r="Q40" s="12"/>
      <x:c r="R40" s="12"/>
      <x:c r="S40" s="12"/>
      <x:c r="T40" s="12"/>
      <x:c r="U40" s="12"/>
      <x:c r="V40" s="12"/>
      <x:c r="W40" s="12"/>
      <x:c r="X40" s="12"/>
      <x:c r="Y40" s="12"/>
      <x:c r="Z40" s="12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2"/>
      <x:c r="P41" s="12"/>
      <x:c r="Q41" s="12"/>
      <x:c r="R41" s="12"/>
      <x:c r="S41" s="12"/>
      <x:c r="T41" s="12"/>
      <x:c r="U41" s="12"/>
      <x:c r="V41" s="12"/>
      <x:c r="W41" s="12"/>
      <x:c r="X41" s="12"/>
      <x:c r="Y41" s="12"/>
      <x:c r="Z41" s="12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2"/>
      <x:c r="P42" s="12"/>
      <x:c r="Q42" s="12"/>
      <x:c r="R42" s="12"/>
      <x:c r="S42" s="12"/>
      <x:c r="T42" s="12"/>
      <x:c r="U42" s="12"/>
      <x:c r="V42" s="12"/>
      <x:c r="W42" s="12"/>
      <x:c r="X42" s="12"/>
      <x:c r="Y42" s="12"/>
      <x:c r="Z42" s="12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2"/>
      <x:c r="P43" s="12"/>
      <x:c r="Q43" s="12"/>
      <x:c r="R43" s="12"/>
      <x:c r="S43" s="12"/>
      <x:c r="T43" s="12"/>
      <x:c r="U43" s="12"/>
      <x:c r="V43" s="12"/>
      <x:c r="W43" s="12"/>
      <x:c r="X43" s="12"/>
      <x:c r="Y43" s="12"/>
      <x:c r="Z43" s="12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2"/>
      <x:c r="P44" s="12"/>
      <x:c r="Q44" s="12"/>
      <x:c r="R44" s="12"/>
      <x:c r="S44" s="12"/>
      <x:c r="T44" s="12"/>
      <x:c r="U44" s="12"/>
      <x:c r="V44" s="12"/>
      <x:c r="W44" s="12"/>
      <x:c r="X44" s="12"/>
      <x:c r="Y44" s="12"/>
      <x:c r="Z44" s="12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2"/>
      <x:c r="P45" s="12"/>
      <x:c r="Q45" s="12"/>
      <x:c r="R45" s="12"/>
      <x:c r="S45" s="12"/>
      <x:c r="T45" s="12"/>
      <x:c r="U45" s="12"/>
      <x:c r="V45" s="12"/>
      <x:c r="W45" s="12"/>
      <x:c r="X45" s="12"/>
      <x:c r="Y45" s="12"/>
      <x:c r="Z45" s="12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2"/>
      <x:c r="P46" s="12"/>
      <x:c r="Q46" s="12"/>
      <x:c r="R46" s="12"/>
      <x:c r="S46" s="12"/>
      <x:c r="T46" s="12"/>
      <x:c r="U46" s="12"/>
      <x:c r="V46" s="12"/>
      <x:c r="W46" s="12"/>
      <x:c r="X46" s="12"/>
      <x:c r="Y46" s="12"/>
      <x:c r="Z46" s="12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2"/>
      <x:c r="P47" s="12"/>
      <x:c r="Q47" s="12"/>
      <x:c r="R47" s="12"/>
      <x:c r="S47" s="12"/>
      <x:c r="T47" s="12"/>
      <x:c r="U47" s="12"/>
      <x:c r="V47" s="12"/>
      <x:c r="W47" s="12"/>
      <x:c r="X47" s="12"/>
      <x:c r="Y47" s="12"/>
      <x:c r="Z47" s="12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2"/>
      <x:c r="P48" s="12"/>
      <x:c r="Q48" s="12"/>
      <x:c r="R48" s="12"/>
      <x:c r="S48" s="12"/>
      <x:c r="T48" s="12"/>
      <x:c r="U48" s="12"/>
      <x:c r="V48" s="12"/>
      <x:c r="W48" s="12"/>
      <x:c r="X48" s="12"/>
      <x:c r="Y48" s="12"/>
      <x:c r="Z48" s="12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2"/>
      <x:c r="P49" s="12"/>
      <x:c r="Q49" s="12"/>
      <x:c r="R49" s="12"/>
      <x:c r="S49" s="12"/>
      <x:c r="T49" s="12"/>
      <x:c r="U49" s="12"/>
      <x:c r="V49" s="12"/>
      <x:c r="W49" s="12"/>
      <x:c r="X49" s="12"/>
      <x:c r="Y49" s="12"/>
      <x:c r="Z49" s="12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2"/>
      <x:c r="P50" s="12"/>
      <x:c r="Q50" s="12"/>
      <x:c r="R50" s="12"/>
      <x:c r="S50" s="12"/>
      <x:c r="T50" s="12"/>
      <x:c r="U50" s="12"/>
      <x:c r="V50" s="12"/>
      <x:c r="W50" s="12"/>
      <x:c r="X50" s="12"/>
      <x:c r="Y50" s="12"/>
      <x:c r="Z50" s="12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2"/>
      <x:c r="P51" s="12"/>
      <x:c r="Q51" s="12"/>
      <x:c r="R51" s="12"/>
      <x:c r="S51" s="12"/>
      <x:c r="T51" s="12"/>
      <x:c r="U51" s="12"/>
      <x:c r="V51" s="12"/>
      <x:c r="W51" s="12"/>
      <x:c r="X51" s="12"/>
      <x:c r="Y51" s="12"/>
      <x:c r="Z51" s="12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2"/>
      <x:c r="P52" s="12"/>
      <x:c r="Q52" s="12"/>
      <x:c r="R52" s="12"/>
      <x:c r="S52" s="12"/>
      <x:c r="T52" s="12"/>
      <x:c r="U52" s="12"/>
      <x:c r="V52" s="12"/>
      <x:c r="W52" s="12"/>
      <x:c r="X52" s="12"/>
      <x:c r="Y52" s="12"/>
      <x:c r="Z52" s="12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2"/>
      <x:c r="P53" s="12"/>
      <x:c r="Q53" s="12"/>
      <x:c r="R53" s="12"/>
      <x:c r="S53" s="12"/>
      <x:c r="T53" s="12"/>
      <x:c r="U53" s="12"/>
      <x:c r="V53" s="12"/>
      <x:c r="W53" s="12"/>
      <x:c r="X53" s="12"/>
      <x:c r="Y53" s="12"/>
      <x:c r="Z53" s="12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2"/>
      <x:c r="P54" s="12"/>
      <x:c r="Q54" s="12"/>
      <x:c r="R54" s="12"/>
      <x:c r="S54" s="12"/>
      <x:c r="T54" s="12"/>
      <x:c r="U54" s="12"/>
      <x:c r="V54" s="12"/>
      <x:c r="W54" s="12"/>
      <x:c r="X54" s="12"/>
      <x:c r="Y54" s="12"/>
      <x:c r="Z54" s="12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2"/>
      <x:c r="P55" s="12"/>
      <x:c r="Q55" s="12"/>
      <x:c r="R55" s="12"/>
      <x:c r="S55" s="12"/>
      <x:c r="T55" s="12"/>
      <x:c r="U55" s="12"/>
      <x:c r="V55" s="12"/>
      <x:c r="W55" s="12"/>
      <x:c r="X55" s="12"/>
      <x:c r="Y55" s="12"/>
      <x:c r="Z55" s="12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2"/>
      <x:c r="P56" s="12"/>
      <x:c r="Q56" s="12"/>
      <x:c r="R56" s="12"/>
      <x:c r="S56" s="12"/>
      <x:c r="T56" s="12"/>
      <x:c r="U56" s="12"/>
      <x:c r="V56" s="12"/>
      <x:c r="W56" s="12"/>
      <x:c r="X56" s="12"/>
      <x:c r="Y56" s="12"/>
      <x:c r="Z56" s="12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2"/>
      <x:c r="P57" s="12"/>
      <x:c r="Q57" s="12"/>
      <x:c r="R57" s="12"/>
      <x:c r="S57" s="12"/>
      <x:c r="T57" s="12"/>
      <x:c r="U57" s="12"/>
      <x:c r="V57" s="12"/>
      <x:c r="W57" s="12"/>
      <x:c r="X57" s="12"/>
      <x:c r="Y57" s="12"/>
      <x:c r="Z57" s="12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2"/>
      <x:c r="S58" s="12"/>
      <x:c r="T58" s="12"/>
      <x:c r="U58" s="12"/>
      <x:c r="V58" s="12"/>
      <x:c r="W58" s="12"/>
      <x:c r="X58" s="12"/>
      <x:c r="Y58" s="12"/>
      <x:c r="Z58" s="12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2"/>
      <x:c r="P59" s="12"/>
      <x:c r="Q59" s="12"/>
      <x:c r="R59" s="12"/>
      <x:c r="S59" s="12"/>
      <x:c r="T59" s="12"/>
      <x:c r="U59" s="12"/>
      <x:c r="V59" s="12"/>
      <x:c r="W59" s="12"/>
      <x:c r="X59" s="12"/>
      <x:c r="Y59" s="12"/>
      <x:c r="Z59" s="12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  <x:c r="W60" s="12"/>
      <x:c r="X60" s="12"/>
      <x:c r="Y60" s="12"/>
      <x:c r="Z60" s="12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2"/>
      <x:c r="P61" s="12"/>
      <x:c r="Q61" s="12"/>
      <x:c r="R61" s="12"/>
      <x:c r="S61" s="12"/>
      <x:c r="T61" s="12"/>
      <x:c r="U61" s="12"/>
      <x:c r="V61" s="12"/>
      <x:c r="W61" s="12"/>
      <x:c r="X61" s="12"/>
      <x:c r="Y61" s="12"/>
      <x:c r="Z61" s="12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2"/>
      <x:c r="P62" s="12"/>
      <x:c r="Q62" s="12"/>
      <x:c r="R62" s="12"/>
      <x:c r="S62" s="12"/>
      <x:c r="T62" s="12"/>
      <x:c r="U62" s="12"/>
      <x:c r="V62" s="12"/>
      <x:c r="W62" s="12"/>
      <x:c r="X62" s="12"/>
      <x:c r="Y62" s="12"/>
      <x:c r="Z62" s="12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2"/>
      <x:c r="P63" s="12"/>
      <x:c r="Q63" s="12"/>
      <x:c r="R63" s="12"/>
      <x:c r="S63" s="12"/>
      <x:c r="T63" s="12"/>
      <x:c r="U63" s="12"/>
      <x:c r="V63" s="12"/>
      <x:c r="W63" s="12"/>
      <x:c r="X63" s="12"/>
      <x:c r="Y63" s="12"/>
      <x:c r="Z63" s="12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2"/>
      <x:c r="P64" s="12"/>
      <x:c r="Q64" s="12"/>
      <x:c r="R64" s="12"/>
      <x:c r="S64" s="12"/>
      <x:c r="T64" s="12"/>
      <x:c r="U64" s="12"/>
      <x:c r="V64" s="12"/>
      <x:c r="W64" s="12"/>
      <x:c r="X64" s="12"/>
      <x:c r="Y64" s="12"/>
      <x:c r="Z64" s="12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2"/>
      <x:c r="P65" s="12"/>
      <x:c r="Q65" s="12"/>
      <x:c r="R65" s="12"/>
      <x:c r="S65" s="12"/>
      <x:c r="T65" s="12"/>
      <x:c r="U65" s="12"/>
      <x:c r="V65" s="12"/>
      <x:c r="W65" s="12"/>
      <x:c r="X65" s="12"/>
      <x:c r="Y65" s="12"/>
      <x:c r="Z65" s="12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2"/>
      <x:c r="P66" s="12"/>
      <x:c r="Q66" s="12"/>
      <x:c r="R66" s="12"/>
      <x:c r="S66" s="12"/>
      <x:c r="T66" s="12"/>
      <x:c r="U66" s="12"/>
      <x:c r="V66" s="12"/>
      <x:c r="W66" s="12"/>
      <x:c r="X66" s="12"/>
      <x:c r="Y66" s="12"/>
      <x:c r="Z66" s="12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2"/>
      <x:c r="P67" s="12"/>
      <x:c r="Q67" s="12"/>
      <x:c r="R67" s="12"/>
      <x:c r="S67" s="12"/>
      <x:c r="T67" s="12"/>
      <x:c r="U67" s="12"/>
      <x:c r="V67" s="12"/>
      <x:c r="W67" s="12"/>
      <x:c r="X67" s="12"/>
      <x:c r="Y67" s="12"/>
      <x:c r="Z67" s="12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2"/>
      <x:c r="P68" s="12"/>
      <x:c r="Q68" s="12"/>
      <x:c r="R68" s="12"/>
      <x:c r="S68" s="12"/>
      <x:c r="T68" s="12"/>
      <x:c r="U68" s="12"/>
      <x:c r="V68" s="12"/>
      <x:c r="W68" s="12"/>
      <x:c r="X68" s="12"/>
      <x:c r="Y68" s="12"/>
      <x:c r="Z68" s="12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2"/>
      <x:c r="P69" s="12"/>
      <x:c r="Q69" s="12"/>
      <x:c r="R69" s="12"/>
      <x:c r="S69" s="12"/>
      <x:c r="T69" s="12"/>
      <x:c r="U69" s="12"/>
      <x:c r="V69" s="12"/>
      <x:c r="W69" s="12"/>
      <x:c r="X69" s="12"/>
      <x:c r="Y69" s="12"/>
      <x:c r="Z69" s="12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2"/>
      <x:c r="P70" s="12"/>
      <x:c r="Q70" s="12"/>
      <x:c r="R70" s="12"/>
      <x:c r="S70" s="12"/>
      <x:c r="T70" s="12"/>
      <x:c r="U70" s="12"/>
      <x:c r="V70" s="12"/>
      <x:c r="W70" s="12"/>
      <x:c r="X70" s="12"/>
      <x:c r="Y70" s="12"/>
      <x:c r="Z70" s="12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2"/>
      <x:c r="P71" s="12"/>
      <x:c r="Q71" s="12"/>
      <x:c r="R71" s="12"/>
      <x:c r="S71" s="12"/>
      <x:c r="T71" s="12"/>
      <x:c r="U71" s="12"/>
      <x:c r="V71" s="12"/>
      <x:c r="W71" s="12"/>
      <x:c r="X71" s="12"/>
      <x:c r="Y71" s="12"/>
      <x:c r="Z71" s="12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2"/>
      <x:c r="P72" s="12"/>
      <x:c r="Q72" s="12"/>
      <x:c r="R72" s="12"/>
      <x:c r="S72" s="12"/>
      <x:c r="T72" s="12"/>
      <x:c r="U72" s="12"/>
      <x:c r="V72" s="12"/>
      <x:c r="W72" s="12"/>
      <x:c r="X72" s="12"/>
      <x:c r="Y72" s="12"/>
      <x:c r="Z72" s="12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2"/>
      <x:c r="P73" s="12"/>
      <x:c r="Q73" s="12"/>
      <x:c r="R73" s="12"/>
      <x:c r="S73" s="12"/>
      <x:c r="T73" s="12"/>
      <x:c r="U73" s="12"/>
      <x:c r="V73" s="12"/>
      <x:c r="W73" s="12"/>
      <x:c r="X73" s="12"/>
      <x:c r="Y73" s="12"/>
      <x:c r="Z73" s="12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2"/>
      <x:c r="P74" s="12"/>
      <x:c r="Q74" s="12"/>
      <x:c r="R74" s="12"/>
      <x:c r="S74" s="12"/>
      <x:c r="T74" s="12"/>
      <x:c r="U74" s="12"/>
      <x:c r="V74" s="12"/>
      <x:c r="W74" s="12"/>
      <x:c r="X74" s="12"/>
      <x:c r="Y74" s="12"/>
      <x:c r="Z74" s="12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2"/>
      <x:c r="P75" s="12"/>
      <x:c r="Q75" s="12"/>
      <x:c r="R75" s="12"/>
      <x:c r="S75" s="12"/>
      <x:c r="T75" s="12"/>
      <x:c r="U75" s="12"/>
      <x:c r="V75" s="12"/>
      <x:c r="W75" s="12"/>
      <x:c r="X75" s="12"/>
      <x:c r="Y75" s="12"/>
      <x:c r="Z75" s="12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2"/>
      <x:c r="P76" s="12"/>
      <x:c r="Q76" s="12"/>
      <x:c r="R76" s="12"/>
      <x:c r="S76" s="12"/>
      <x:c r="T76" s="12"/>
      <x:c r="U76" s="12"/>
      <x:c r="V76" s="12"/>
      <x:c r="W76" s="12"/>
      <x:c r="X76" s="12"/>
      <x:c r="Y76" s="12"/>
      <x:c r="Z76" s="12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2"/>
      <x:c r="P77" s="12"/>
      <x:c r="Q77" s="12"/>
      <x:c r="R77" s="12"/>
      <x:c r="S77" s="12"/>
      <x:c r="T77" s="12"/>
      <x:c r="U77" s="12"/>
      <x:c r="V77" s="12"/>
      <x:c r="W77" s="12"/>
      <x:c r="X77" s="12"/>
      <x:c r="Y77" s="12"/>
      <x:c r="Z77" s="12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2"/>
      <x:c r="P78" s="12"/>
      <x:c r="Q78" s="12"/>
      <x:c r="R78" s="12"/>
      <x:c r="S78" s="12"/>
      <x:c r="T78" s="12"/>
      <x:c r="U78" s="12"/>
      <x:c r="V78" s="12"/>
      <x:c r="W78" s="12"/>
      <x:c r="X78" s="12"/>
      <x:c r="Y78" s="12"/>
      <x:c r="Z78" s="12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2"/>
      <x:c r="P79" s="12"/>
      <x:c r="Q79" s="12"/>
      <x:c r="R79" s="12"/>
      <x:c r="S79" s="12"/>
      <x:c r="T79" s="12"/>
      <x:c r="U79" s="12"/>
      <x:c r="V79" s="12"/>
      <x:c r="W79" s="12"/>
      <x:c r="X79" s="12"/>
      <x:c r="Y79" s="12"/>
      <x:c r="Z79" s="12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2"/>
      <x:c r="P80" s="12"/>
      <x:c r="Q80" s="12"/>
      <x:c r="R80" s="12"/>
      <x:c r="S80" s="12"/>
      <x:c r="T80" s="12"/>
      <x:c r="U80" s="12"/>
      <x:c r="V80" s="12"/>
      <x:c r="W80" s="12"/>
      <x:c r="X80" s="12"/>
      <x:c r="Y80" s="12"/>
      <x:c r="Z80" s="12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2"/>
      <x:c r="P81" s="12"/>
      <x:c r="Q81" s="12"/>
      <x:c r="R81" s="12"/>
      <x:c r="S81" s="12"/>
      <x:c r="T81" s="12"/>
      <x:c r="U81" s="12"/>
      <x:c r="V81" s="12"/>
      <x:c r="W81" s="12"/>
      <x:c r="X81" s="12"/>
      <x:c r="Y81" s="12"/>
      <x:c r="Z81" s="12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2"/>
      <x:c r="P82" s="12"/>
      <x:c r="Q82" s="12"/>
      <x:c r="R82" s="12"/>
      <x:c r="S82" s="12"/>
      <x:c r="T82" s="12"/>
      <x:c r="U82" s="12"/>
      <x:c r="V82" s="12"/>
      <x:c r="W82" s="12"/>
      <x:c r="X82" s="12"/>
      <x:c r="Y82" s="12"/>
      <x:c r="Z82" s="12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2"/>
      <x:c r="P83" s="12"/>
      <x:c r="Q83" s="12"/>
      <x:c r="R83" s="12"/>
      <x:c r="S83" s="12"/>
      <x:c r="T83" s="12"/>
      <x:c r="U83" s="12"/>
      <x:c r="V83" s="12"/>
      <x:c r="W83" s="12"/>
      <x:c r="X83" s="12"/>
      <x:c r="Y83" s="12"/>
      <x:c r="Z83" s="12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2"/>
      <x:c r="P84" s="12"/>
      <x:c r="Q84" s="12"/>
      <x:c r="R84" s="12"/>
      <x:c r="S84" s="12"/>
      <x:c r="T84" s="12"/>
      <x:c r="U84" s="12"/>
      <x:c r="V84" s="12"/>
      <x:c r="W84" s="12"/>
      <x:c r="X84" s="12"/>
      <x:c r="Y84" s="12"/>
      <x:c r="Z84" s="12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2"/>
      <x:c r="P85" s="12"/>
      <x:c r="Q85" s="12"/>
      <x:c r="R85" s="12"/>
      <x:c r="S85" s="12"/>
      <x:c r="T85" s="12"/>
      <x:c r="U85" s="12"/>
      <x:c r="V85" s="12"/>
      <x:c r="W85" s="12"/>
      <x:c r="X85" s="12"/>
      <x:c r="Y85" s="12"/>
      <x:c r="Z85" s="12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2"/>
      <x:c r="P86" s="12"/>
      <x:c r="Q86" s="12"/>
      <x:c r="R86" s="12"/>
      <x:c r="S86" s="12"/>
      <x:c r="T86" s="12"/>
      <x:c r="U86" s="12"/>
      <x:c r="V86" s="12"/>
      <x:c r="W86" s="12"/>
      <x:c r="X86" s="12"/>
      <x:c r="Y86" s="12"/>
      <x:c r="Z86" s="12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2"/>
      <x:c r="P87" s="12"/>
      <x:c r="Q87" s="12"/>
      <x:c r="R87" s="12"/>
      <x:c r="S87" s="12"/>
      <x:c r="T87" s="12"/>
      <x:c r="U87" s="12"/>
      <x:c r="V87" s="12"/>
      <x:c r="W87" s="12"/>
      <x:c r="X87" s="12"/>
      <x:c r="Y87" s="12"/>
      <x:c r="Z87" s="12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  <x:c r="S88" s="12"/>
      <x:c r="T88" s="12"/>
      <x:c r="U88" s="12"/>
      <x:c r="V88" s="12"/>
      <x:c r="W88" s="12"/>
      <x:c r="X88" s="12"/>
      <x:c r="Y88" s="12"/>
      <x:c r="Z88" s="12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2"/>
      <x:c r="P89" s="12"/>
      <x:c r="Q89" s="12"/>
      <x:c r="R89" s="12"/>
      <x:c r="S89" s="12"/>
      <x:c r="T89" s="12"/>
      <x:c r="U89" s="12"/>
      <x:c r="V89" s="12"/>
      <x:c r="W89" s="12"/>
      <x:c r="X89" s="12"/>
      <x:c r="Y89" s="12"/>
      <x:c r="Z89" s="12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2"/>
      <x:c r="P90" s="12"/>
      <x:c r="Q90" s="12"/>
      <x:c r="R90" s="12"/>
      <x:c r="S90" s="12"/>
      <x:c r="T90" s="12"/>
      <x:c r="U90" s="12"/>
      <x:c r="V90" s="12"/>
      <x:c r="W90" s="12"/>
      <x:c r="X90" s="12"/>
      <x:c r="Y90" s="12"/>
      <x:c r="Z90" s="12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2"/>
      <x:c r="P91" s="12"/>
      <x:c r="Q91" s="12"/>
      <x:c r="R91" s="12"/>
      <x:c r="S91" s="12"/>
      <x:c r="T91" s="12"/>
      <x:c r="U91" s="12"/>
      <x:c r="V91" s="12"/>
      <x:c r="W91" s="12"/>
      <x:c r="X91" s="12"/>
      <x:c r="Y91" s="12"/>
      <x:c r="Z91" s="12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2"/>
      <x:c r="P92" s="12"/>
      <x:c r="Q92" s="12"/>
      <x:c r="R92" s="12"/>
      <x:c r="S92" s="12"/>
      <x:c r="T92" s="12"/>
      <x:c r="U92" s="12"/>
      <x:c r="V92" s="12"/>
      <x:c r="W92" s="12"/>
      <x:c r="X92" s="12"/>
      <x:c r="Y92" s="12"/>
      <x:c r="Z92" s="12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2"/>
      <x:c r="P93" s="12"/>
      <x:c r="Q93" s="12"/>
      <x:c r="R93" s="12"/>
      <x:c r="S93" s="12"/>
      <x:c r="T93" s="12"/>
      <x:c r="U93" s="12"/>
      <x:c r="V93" s="12"/>
      <x:c r="W93" s="12"/>
      <x:c r="X93" s="12"/>
      <x:c r="Y93" s="12"/>
      <x:c r="Z93" s="12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2"/>
      <x:c r="P94" s="12"/>
      <x:c r="Q94" s="12"/>
      <x:c r="R94" s="12"/>
      <x:c r="S94" s="12"/>
      <x:c r="T94" s="12"/>
      <x:c r="U94" s="12"/>
      <x:c r="V94" s="12"/>
      <x:c r="W94" s="12"/>
      <x:c r="X94" s="12"/>
      <x:c r="Y94" s="12"/>
      <x:c r="Z94" s="12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2"/>
      <x:c r="P95" s="12"/>
      <x:c r="Q95" s="12"/>
      <x:c r="R95" s="12"/>
      <x:c r="S95" s="12"/>
      <x:c r="T95" s="12"/>
      <x:c r="U95" s="12"/>
      <x:c r="V95" s="12"/>
      <x:c r="W95" s="12"/>
      <x:c r="X95" s="12"/>
      <x:c r="Y95" s="12"/>
      <x:c r="Z95" s="12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2"/>
      <x:c r="P96" s="12"/>
      <x:c r="Q96" s="12"/>
      <x:c r="R96" s="12"/>
      <x:c r="S96" s="12"/>
      <x:c r="T96" s="12"/>
      <x:c r="U96" s="12"/>
      <x:c r="V96" s="12"/>
      <x:c r="W96" s="12"/>
      <x:c r="X96" s="12"/>
      <x:c r="Y96" s="12"/>
      <x:c r="Z96" s="12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2"/>
      <x:c r="P97" s="12"/>
      <x:c r="Q97" s="12"/>
      <x:c r="R97" s="12"/>
      <x:c r="S97" s="12"/>
      <x:c r="T97" s="12"/>
      <x:c r="U97" s="12"/>
      <x:c r="V97" s="12"/>
      <x:c r="W97" s="12"/>
      <x:c r="X97" s="12"/>
      <x:c r="Y97" s="12"/>
      <x:c r="Z97" s="12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2"/>
      <x:c r="P98" s="12"/>
      <x:c r="Q98" s="12"/>
      <x:c r="R98" s="12"/>
      <x:c r="S98" s="12"/>
      <x:c r="T98" s="12"/>
      <x:c r="U98" s="12"/>
      <x:c r="V98" s="12"/>
      <x:c r="W98" s="12"/>
      <x:c r="X98" s="12"/>
      <x:c r="Y98" s="12"/>
      <x:c r="Z98" s="12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2"/>
      <x:c r="P99" s="12"/>
      <x:c r="Q99" s="12"/>
      <x:c r="R99" s="12"/>
      <x:c r="S99" s="12"/>
      <x:c r="T99" s="12"/>
      <x:c r="U99" s="12"/>
      <x:c r="V99" s="12"/>
      <x:c r="W99" s="12"/>
      <x:c r="X99" s="12"/>
      <x:c r="Y99" s="12"/>
      <x:c r="Z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2"/>
      <x:c r="P100" s="12"/>
      <x:c r="Q100" s="12"/>
      <x:c r="R100" s="12"/>
      <x:c r="S100" s="12"/>
      <x:c r="T100" s="12"/>
      <x:c r="U100" s="12"/>
      <x:c r="V100" s="12"/>
      <x:c r="W100" s="12"/>
      <x:c r="X100" s="12"/>
      <x:c r="Y100" s="12"/>
      <x:c r="Z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2"/>
      <x:c r="P101" s="12"/>
      <x:c r="Q101" s="12"/>
      <x:c r="R101" s="12"/>
      <x:c r="S101" s="12"/>
      <x:c r="T101" s="12"/>
      <x:c r="U101" s="12"/>
      <x:c r="V101" s="12"/>
      <x:c r="W101" s="12"/>
      <x:c r="X101" s="12"/>
      <x:c r="Y101" s="12"/>
      <x:c r="Z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2"/>
      <x:c r="P102" s="12"/>
      <x:c r="Q102" s="12"/>
      <x:c r="R102" s="12"/>
      <x:c r="S102" s="12"/>
      <x:c r="T102" s="12"/>
      <x:c r="U102" s="12"/>
      <x:c r="V102" s="12"/>
      <x:c r="W102" s="12"/>
      <x:c r="X102" s="12"/>
      <x:c r="Y102" s="12"/>
      <x:c r="Z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2"/>
      <x:c r="P103" s="12"/>
      <x:c r="Q103" s="12"/>
      <x:c r="R103" s="12"/>
      <x:c r="S103" s="12"/>
      <x:c r="T103" s="12"/>
      <x:c r="U103" s="12"/>
      <x:c r="V103" s="12"/>
      <x:c r="W103" s="12"/>
      <x:c r="X103" s="12"/>
      <x:c r="Y103" s="12"/>
      <x:c r="Z103" s="12"/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2"/>
      <x:c r="P104" s="12"/>
      <x:c r="Q104" s="12"/>
      <x:c r="R104" s="12"/>
      <x:c r="S104" s="12"/>
      <x:c r="T104" s="12"/>
      <x:c r="U104" s="12"/>
      <x:c r="V104" s="12"/>
      <x:c r="W104" s="12"/>
      <x:c r="X104" s="12"/>
      <x:c r="Y104" s="12"/>
      <x:c r="Z104" s="12"/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2"/>
      <x:c r="P105" s="12"/>
      <x:c r="Q105" s="12"/>
      <x:c r="R105" s="12"/>
      <x:c r="S105" s="12"/>
      <x:c r="T105" s="12"/>
      <x:c r="U105" s="12"/>
      <x:c r="V105" s="12"/>
      <x:c r="W105" s="12"/>
      <x:c r="X105" s="12"/>
      <x:c r="Y105" s="12"/>
      <x:c r="Z105" s="12"/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2"/>
      <x:c r="P106" s="12"/>
      <x:c r="Q106" s="12"/>
      <x:c r="R106" s="12"/>
      <x:c r="S106" s="12"/>
      <x:c r="T106" s="12"/>
      <x:c r="U106" s="12"/>
      <x:c r="V106" s="12"/>
      <x:c r="W106" s="12"/>
      <x:c r="X106" s="12"/>
      <x:c r="Y106" s="12"/>
      <x:c r="Z106" s="12"/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2"/>
      <x:c r="P107" s="12"/>
      <x:c r="Q107" s="12"/>
      <x:c r="R107" s="12"/>
      <x:c r="S107" s="12"/>
      <x:c r="T107" s="12"/>
      <x:c r="U107" s="12"/>
      <x:c r="V107" s="12"/>
      <x:c r="W107" s="12"/>
      <x:c r="X107" s="12"/>
      <x:c r="Y107" s="12"/>
      <x:c r="Z107" s="12"/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2"/>
      <x:c r="P108" s="12"/>
      <x:c r="Q108" s="12"/>
      <x:c r="R108" s="12"/>
      <x:c r="S108" s="12"/>
      <x:c r="T108" s="12"/>
      <x:c r="U108" s="12"/>
      <x:c r="V108" s="12"/>
      <x:c r="W108" s="12"/>
      <x:c r="X108" s="12"/>
      <x:c r="Y108" s="12"/>
      <x:c r="Z108" s="12"/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2"/>
      <x:c r="P109" s="12"/>
      <x:c r="Q109" s="12"/>
      <x:c r="R109" s="12"/>
      <x:c r="S109" s="12"/>
      <x:c r="T109" s="12"/>
      <x:c r="U109" s="12"/>
      <x:c r="V109" s="12"/>
      <x:c r="W109" s="12"/>
      <x:c r="X109" s="12"/>
      <x:c r="Y109" s="12"/>
      <x:c r="Z109" s="12"/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2"/>
      <x:c r="P110" s="12"/>
      <x:c r="Q110" s="12"/>
      <x:c r="R110" s="12"/>
      <x:c r="S110" s="12"/>
      <x:c r="T110" s="12"/>
      <x:c r="U110" s="12"/>
      <x:c r="V110" s="12"/>
      <x:c r="W110" s="12"/>
      <x:c r="X110" s="12"/>
      <x:c r="Y110" s="12"/>
      <x:c r="Z110" s="12"/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2"/>
      <x:c r="P111" s="12"/>
      <x:c r="Q111" s="12"/>
      <x:c r="R111" s="12"/>
      <x:c r="S111" s="12"/>
      <x:c r="T111" s="12"/>
      <x:c r="U111" s="12"/>
      <x:c r="V111" s="12"/>
      <x:c r="W111" s="12"/>
      <x:c r="X111" s="12"/>
      <x:c r="Y111" s="12"/>
      <x:c r="Z111" s="12"/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2"/>
      <x:c r="P112" s="12"/>
      <x:c r="Q112" s="12"/>
      <x:c r="R112" s="12"/>
      <x:c r="S112" s="12"/>
      <x:c r="T112" s="12"/>
      <x:c r="U112" s="12"/>
      <x:c r="V112" s="12"/>
      <x:c r="W112" s="12"/>
      <x:c r="X112" s="12"/>
      <x:c r="Y112" s="12"/>
      <x:c r="Z112" s="12"/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2"/>
      <x:c r="P113" s="12"/>
      <x:c r="Q113" s="12"/>
      <x:c r="R113" s="12"/>
      <x:c r="S113" s="12"/>
      <x:c r="T113" s="12"/>
      <x:c r="U113" s="12"/>
      <x:c r="V113" s="12"/>
      <x:c r="W113" s="12"/>
      <x:c r="X113" s="12"/>
      <x:c r="Y113" s="12"/>
      <x:c r="Z113" s="12"/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2"/>
      <x:c r="P114" s="12"/>
      <x:c r="Q114" s="12"/>
      <x:c r="R114" s="12"/>
      <x:c r="S114" s="12"/>
      <x:c r="T114" s="12"/>
      <x:c r="U114" s="12"/>
      <x:c r="V114" s="12"/>
      <x:c r="W114" s="12"/>
      <x:c r="X114" s="12"/>
      <x:c r="Y114" s="12"/>
      <x:c r="Z114" s="12"/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2"/>
      <x:c r="P115" s="12"/>
      <x:c r="Q115" s="12"/>
      <x:c r="R115" s="12"/>
      <x:c r="S115" s="12"/>
      <x:c r="T115" s="12"/>
      <x:c r="U115" s="12"/>
      <x:c r="V115" s="12"/>
      <x:c r="W115" s="12"/>
      <x:c r="X115" s="12"/>
      <x:c r="Y115" s="12"/>
      <x:c r="Z115" s="12"/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2"/>
      <x:c r="P116" s="12"/>
      <x:c r="Q116" s="12"/>
      <x:c r="R116" s="12"/>
      <x:c r="S116" s="12"/>
      <x:c r="T116" s="12"/>
      <x:c r="U116" s="12"/>
      <x:c r="V116" s="12"/>
      <x:c r="W116" s="12"/>
      <x:c r="X116" s="12"/>
      <x:c r="Y116" s="12"/>
      <x:c r="Z116" s="12"/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2"/>
      <x:c r="P117" s="12"/>
      <x:c r="Q117" s="12"/>
      <x:c r="R117" s="12"/>
      <x:c r="S117" s="12"/>
      <x:c r="T117" s="12"/>
      <x:c r="U117" s="12"/>
      <x:c r="V117" s="12"/>
      <x:c r="W117" s="12"/>
      <x:c r="X117" s="12"/>
      <x:c r="Y117" s="12"/>
      <x:c r="Z117" s="12"/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2"/>
      <x:c r="P118" s="12"/>
      <x:c r="Q118" s="12"/>
      <x:c r="R118" s="12"/>
      <x:c r="S118" s="12"/>
      <x:c r="T118" s="12"/>
      <x:c r="U118" s="12"/>
      <x:c r="V118" s="12"/>
      <x:c r="W118" s="12"/>
      <x:c r="X118" s="12"/>
      <x:c r="Y118" s="12"/>
      <x:c r="Z118" s="12"/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2"/>
      <x:c r="P119" s="12"/>
      <x:c r="Q119" s="12"/>
      <x:c r="R119" s="12"/>
      <x:c r="S119" s="12"/>
      <x:c r="T119" s="12"/>
      <x:c r="U119" s="12"/>
      <x:c r="V119" s="12"/>
      <x:c r="W119" s="12"/>
      <x:c r="X119" s="12"/>
      <x:c r="Y119" s="12"/>
      <x:c r="Z119" s="12"/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2"/>
      <x:c r="P120" s="12"/>
      <x:c r="Q120" s="12"/>
      <x:c r="R120" s="12"/>
      <x:c r="S120" s="12"/>
      <x:c r="T120" s="12"/>
      <x:c r="U120" s="12"/>
      <x:c r="V120" s="12"/>
      <x:c r="W120" s="12"/>
      <x:c r="X120" s="12"/>
      <x:c r="Y120" s="12"/>
      <x:c r="Z120" s="12"/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2"/>
      <x:c r="P121" s="12"/>
      <x:c r="Q121" s="12"/>
      <x:c r="R121" s="12"/>
      <x:c r="S121" s="12"/>
      <x:c r="T121" s="12"/>
      <x:c r="U121" s="12"/>
      <x:c r="V121" s="12"/>
      <x:c r="W121" s="12"/>
      <x:c r="X121" s="12"/>
      <x:c r="Y121" s="12"/>
      <x:c r="Z121" s="12"/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2"/>
      <x:c r="P122" s="12"/>
      <x:c r="Q122" s="12"/>
      <x:c r="R122" s="12"/>
      <x:c r="S122" s="12"/>
      <x:c r="T122" s="12"/>
      <x:c r="U122" s="12"/>
      <x:c r="V122" s="12"/>
      <x:c r="W122" s="12"/>
      <x:c r="X122" s="12"/>
      <x:c r="Y122" s="12"/>
      <x:c r="Z122" s="12"/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2"/>
      <x:c r="P123" s="12"/>
      <x:c r="Q123" s="12"/>
      <x:c r="R123" s="12"/>
      <x:c r="S123" s="12"/>
      <x:c r="T123" s="12"/>
      <x:c r="U123" s="12"/>
      <x:c r="V123" s="12"/>
      <x:c r="W123" s="12"/>
      <x:c r="X123" s="12"/>
      <x:c r="Y123" s="12"/>
      <x:c r="Z123" s="12"/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2"/>
      <x:c r="P124" s="12"/>
      <x:c r="Q124" s="12"/>
      <x:c r="R124" s="12"/>
      <x:c r="S124" s="12"/>
      <x:c r="T124" s="12"/>
      <x:c r="U124" s="12"/>
      <x:c r="V124" s="12"/>
      <x:c r="W124" s="12"/>
      <x:c r="X124" s="12"/>
      <x:c r="Y124" s="12"/>
      <x:c r="Z124" s="12"/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2"/>
      <x:c r="P125" s="12"/>
      <x:c r="Q125" s="12"/>
      <x:c r="R125" s="12"/>
      <x:c r="S125" s="12"/>
      <x:c r="T125" s="12"/>
      <x:c r="U125" s="12"/>
      <x:c r="V125" s="12"/>
      <x:c r="W125" s="12"/>
      <x:c r="X125" s="12"/>
      <x:c r="Y125" s="12"/>
      <x:c r="Z125" s="12"/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2"/>
      <x:c r="P126" s="12"/>
      <x:c r="Q126" s="12"/>
      <x:c r="R126" s="12"/>
      <x:c r="S126" s="12"/>
      <x:c r="T126" s="12"/>
      <x:c r="U126" s="12"/>
      <x:c r="V126" s="12"/>
      <x:c r="W126" s="12"/>
      <x:c r="X126" s="12"/>
      <x:c r="Y126" s="12"/>
      <x:c r="Z126" s="12"/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2"/>
      <x:c r="P127" s="12"/>
      <x:c r="Q127" s="12"/>
      <x:c r="R127" s="12"/>
      <x:c r="S127" s="12"/>
      <x:c r="T127" s="12"/>
      <x:c r="U127" s="12"/>
      <x:c r="V127" s="12"/>
      <x:c r="W127" s="12"/>
      <x:c r="X127" s="12"/>
      <x:c r="Y127" s="12"/>
      <x:c r="Z127" s="12"/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2"/>
      <x:c r="P128" s="12"/>
      <x:c r="Q128" s="12"/>
      <x:c r="R128" s="12"/>
      <x:c r="S128" s="12"/>
      <x:c r="T128" s="12"/>
      <x:c r="U128" s="12"/>
      <x:c r="V128" s="12"/>
      <x:c r="W128" s="12"/>
      <x:c r="X128" s="12"/>
      <x:c r="Y128" s="12"/>
      <x:c r="Z128" s="12"/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2"/>
      <x:c r="P129" s="12"/>
      <x:c r="Q129" s="12"/>
      <x:c r="R129" s="12"/>
      <x:c r="S129" s="12"/>
      <x:c r="T129" s="12"/>
      <x:c r="U129" s="12"/>
      <x:c r="V129" s="12"/>
      <x:c r="W129" s="12"/>
      <x:c r="X129" s="12"/>
      <x:c r="Y129" s="12"/>
      <x:c r="Z129" s="12"/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2"/>
      <x:c r="P130" s="12"/>
      <x:c r="Q130" s="12"/>
      <x:c r="R130" s="12"/>
      <x:c r="S130" s="12"/>
      <x:c r="T130" s="12"/>
      <x:c r="U130" s="12"/>
      <x:c r="V130" s="12"/>
      <x:c r="W130" s="12"/>
      <x:c r="X130" s="12"/>
      <x:c r="Y130" s="12"/>
      <x:c r="Z130" s="12"/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2"/>
      <x:c r="P131" s="12"/>
      <x:c r="Q131" s="12"/>
      <x:c r="R131" s="12"/>
      <x:c r="S131" s="12"/>
      <x:c r="T131" s="12"/>
      <x:c r="U131" s="12"/>
      <x:c r="V131" s="12"/>
      <x:c r="W131" s="12"/>
      <x:c r="X131" s="12"/>
      <x:c r="Y131" s="12"/>
      <x:c r="Z131" s="12"/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2"/>
      <x:c r="P132" s="12"/>
      <x:c r="Q132" s="12"/>
      <x:c r="R132" s="12"/>
      <x:c r="S132" s="12"/>
      <x:c r="T132" s="12"/>
      <x:c r="U132" s="12"/>
      <x:c r="V132" s="12"/>
      <x:c r="W132" s="12"/>
      <x:c r="X132" s="12"/>
      <x:c r="Y132" s="12"/>
      <x:c r="Z132" s="12"/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2"/>
      <x:c r="P133" s="12"/>
      <x:c r="Q133" s="12"/>
      <x:c r="R133" s="12"/>
      <x:c r="S133" s="12"/>
      <x:c r="T133" s="12"/>
      <x:c r="U133" s="12"/>
      <x:c r="V133" s="12"/>
      <x:c r="W133" s="12"/>
      <x:c r="X133" s="12"/>
      <x:c r="Y133" s="12"/>
      <x:c r="Z133" s="12"/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2"/>
      <x:c r="P134" s="12"/>
      <x:c r="Q134" s="12"/>
      <x:c r="R134" s="12"/>
      <x:c r="S134" s="12"/>
      <x:c r="T134" s="12"/>
      <x:c r="U134" s="12"/>
      <x:c r="V134" s="12"/>
      <x:c r="W134" s="12"/>
      <x:c r="X134" s="12"/>
      <x:c r="Y134" s="12"/>
      <x:c r="Z134" s="12"/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2"/>
      <x:c r="P135" s="12"/>
      <x:c r="Q135" s="12"/>
      <x:c r="R135" s="12"/>
      <x:c r="S135" s="12"/>
      <x:c r="T135" s="12"/>
      <x:c r="U135" s="12"/>
      <x:c r="V135" s="12"/>
      <x:c r="W135" s="12"/>
      <x:c r="X135" s="12"/>
      <x:c r="Y135" s="12"/>
      <x:c r="Z135" s="12"/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2"/>
      <x:c r="P136" s="12"/>
      <x:c r="Q136" s="12"/>
      <x:c r="R136" s="12"/>
      <x:c r="S136" s="12"/>
      <x:c r="T136" s="12"/>
      <x:c r="U136" s="12"/>
      <x:c r="V136" s="12"/>
      <x:c r="W136" s="12"/>
      <x:c r="X136" s="12"/>
      <x:c r="Y136" s="12"/>
      <x:c r="Z136" s="12"/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2"/>
      <x:c r="P137" s="12"/>
      <x:c r="Q137" s="12"/>
      <x:c r="R137" s="12"/>
      <x:c r="S137" s="12"/>
      <x:c r="T137" s="12"/>
      <x:c r="U137" s="12"/>
      <x:c r="V137" s="12"/>
      <x:c r="W137" s="12"/>
      <x:c r="X137" s="12"/>
      <x:c r="Y137" s="12"/>
      <x:c r="Z137" s="12"/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2"/>
      <x:c r="P138" s="12"/>
      <x:c r="Q138" s="12"/>
      <x:c r="R138" s="12"/>
      <x:c r="S138" s="12"/>
      <x:c r="T138" s="12"/>
      <x:c r="U138" s="12"/>
      <x:c r="V138" s="12"/>
      <x:c r="W138" s="12"/>
      <x:c r="X138" s="12"/>
      <x:c r="Y138" s="12"/>
      <x:c r="Z138" s="12"/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2"/>
      <x:c r="P139" s="12"/>
      <x:c r="Q139" s="12"/>
      <x:c r="R139" s="12"/>
      <x:c r="S139" s="12"/>
      <x:c r="T139" s="12"/>
      <x:c r="U139" s="12"/>
      <x:c r="V139" s="12"/>
      <x:c r="W139" s="12"/>
      <x:c r="X139" s="12"/>
      <x:c r="Y139" s="12"/>
      <x:c r="Z139" s="12"/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2"/>
      <x:c r="P140" s="12"/>
      <x:c r="Q140" s="12"/>
      <x:c r="R140" s="12"/>
      <x:c r="S140" s="12"/>
      <x:c r="T140" s="12"/>
      <x:c r="U140" s="12"/>
      <x:c r="V140" s="12"/>
      <x:c r="W140" s="12"/>
      <x:c r="X140" s="12"/>
      <x:c r="Y140" s="12"/>
      <x:c r="Z140" s="12"/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2"/>
      <x:c r="P141" s="12"/>
      <x:c r="Q141" s="12"/>
      <x:c r="R141" s="12"/>
      <x:c r="S141" s="12"/>
      <x:c r="T141" s="12"/>
      <x:c r="U141" s="12"/>
      <x:c r="V141" s="12"/>
      <x:c r="W141" s="12"/>
      <x:c r="X141" s="12"/>
      <x:c r="Y141" s="12"/>
      <x:c r="Z141" s="12"/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2"/>
      <x:c r="P142" s="12"/>
      <x:c r="Q142" s="12"/>
      <x:c r="R142" s="12"/>
      <x:c r="S142" s="12"/>
      <x:c r="T142" s="12"/>
      <x:c r="U142" s="12"/>
      <x:c r="V142" s="12"/>
      <x:c r="W142" s="12"/>
      <x:c r="X142" s="12"/>
      <x:c r="Y142" s="12"/>
      <x:c r="Z142" s="12"/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2"/>
      <x:c r="P143" s="12"/>
      <x:c r="Q143" s="12"/>
      <x:c r="R143" s="12"/>
      <x:c r="S143" s="12"/>
      <x:c r="T143" s="12"/>
      <x:c r="U143" s="12"/>
      <x:c r="V143" s="12"/>
      <x:c r="W143" s="12"/>
      <x:c r="X143" s="12"/>
      <x:c r="Y143" s="12"/>
      <x:c r="Z143" s="12"/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2"/>
      <x:c r="P144" s="12"/>
      <x:c r="Q144" s="12"/>
      <x:c r="R144" s="12"/>
      <x:c r="S144" s="12"/>
      <x:c r="T144" s="12"/>
      <x:c r="U144" s="12"/>
      <x:c r="V144" s="12"/>
      <x:c r="W144" s="12"/>
      <x:c r="X144" s="12"/>
      <x:c r="Y144" s="12"/>
      <x:c r="Z144" s="12"/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2"/>
      <x:c r="P145" s="12"/>
      <x:c r="Q145" s="12"/>
      <x:c r="R145" s="12"/>
      <x:c r="S145" s="12"/>
      <x:c r="T145" s="12"/>
      <x:c r="U145" s="12"/>
      <x:c r="V145" s="12"/>
      <x:c r="W145" s="12"/>
      <x:c r="X145" s="12"/>
      <x:c r="Y145" s="12"/>
      <x:c r="Z145" s="12"/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2"/>
      <x:c r="P146" s="12"/>
      <x:c r="Q146" s="12"/>
      <x:c r="R146" s="12"/>
      <x:c r="S146" s="12"/>
      <x:c r="T146" s="12"/>
      <x:c r="U146" s="12"/>
      <x:c r="V146" s="12"/>
      <x:c r="W146" s="12"/>
      <x:c r="X146" s="12"/>
      <x:c r="Y146" s="12"/>
      <x:c r="Z146" s="12"/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2"/>
      <x:c r="P147" s="12"/>
      <x:c r="Q147" s="12"/>
      <x:c r="R147" s="12"/>
      <x:c r="S147" s="12"/>
      <x:c r="T147" s="12"/>
      <x:c r="U147" s="12"/>
      <x:c r="V147" s="12"/>
      <x:c r="W147" s="12"/>
      <x:c r="X147" s="12"/>
      <x:c r="Y147" s="12"/>
      <x:c r="Z147" s="12"/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2"/>
      <x:c r="P148" s="12"/>
      <x:c r="Q148" s="12"/>
      <x:c r="R148" s="12"/>
      <x:c r="S148" s="12"/>
      <x:c r="T148" s="12"/>
      <x:c r="U148" s="12"/>
      <x:c r="V148" s="12"/>
      <x:c r="W148" s="12"/>
      <x:c r="X148" s="12"/>
      <x:c r="Y148" s="12"/>
      <x:c r="Z148" s="12"/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2"/>
      <x:c r="P149" s="12"/>
      <x:c r="Q149" s="12"/>
      <x:c r="R149" s="12"/>
      <x:c r="S149" s="12"/>
      <x:c r="T149" s="12"/>
      <x:c r="U149" s="12"/>
      <x:c r="V149" s="12"/>
      <x:c r="W149" s="12"/>
      <x:c r="X149" s="12"/>
      <x:c r="Y149" s="12"/>
      <x:c r="Z149" s="12"/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2"/>
      <x:c r="P150" s="12"/>
      <x:c r="Q150" s="12"/>
      <x:c r="R150" s="12"/>
      <x:c r="S150" s="12"/>
      <x:c r="T150" s="12"/>
      <x:c r="U150" s="12"/>
      <x:c r="V150" s="12"/>
      <x:c r="W150" s="12"/>
      <x:c r="X150" s="12"/>
      <x:c r="Y150" s="12"/>
      <x:c r="Z150" s="12"/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2"/>
      <x:c r="P151" s="12"/>
      <x:c r="Q151" s="12"/>
      <x:c r="R151" s="12"/>
      <x:c r="S151" s="12"/>
      <x:c r="T151" s="12"/>
      <x:c r="U151" s="12"/>
      <x:c r="V151" s="12"/>
      <x:c r="W151" s="12"/>
      <x:c r="X151" s="12"/>
      <x:c r="Y151" s="12"/>
      <x:c r="Z151" s="12"/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2"/>
      <x:c r="P152" s="12"/>
      <x:c r="Q152" s="12"/>
      <x:c r="R152" s="12"/>
      <x:c r="S152" s="12"/>
      <x:c r="T152" s="12"/>
      <x:c r="U152" s="12"/>
      <x:c r="V152" s="12"/>
      <x:c r="W152" s="12"/>
      <x:c r="X152" s="12"/>
      <x:c r="Y152" s="12"/>
      <x:c r="Z152" s="12"/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2"/>
      <x:c r="P153" s="12"/>
      <x:c r="Q153" s="12"/>
      <x:c r="R153" s="12"/>
      <x:c r="S153" s="12"/>
      <x:c r="T153" s="12"/>
      <x:c r="U153" s="12"/>
      <x:c r="V153" s="12"/>
      <x:c r="W153" s="12"/>
      <x:c r="X153" s="12"/>
      <x:c r="Y153" s="12"/>
      <x:c r="Z153" s="12"/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2"/>
      <x:c r="P154" s="12"/>
      <x:c r="Q154" s="12"/>
      <x:c r="R154" s="12"/>
      <x:c r="S154" s="12"/>
      <x:c r="T154" s="12"/>
      <x:c r="U154" s="12"/>
      <x:c r="V154" s="12"/>
      <x:c r="W154" s="12"/>
      <x:c r="X154" s="12"/>
      <x:c r="Y154" s="12"/>
      <x:c r="Z154" s="12"/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2"/>
      <x:c r="P155" s="12"/>
      <x:c r="Q155" s="12"/>
      <x:c r="R155" s="12"/>
      <x:c r="S155" s="12"/>
      <x:c r="T155" s="12"/>
      <x:c r="U155" s="12"/>
      <x:c r="V155" s="12"/>
      <x:c r="W155" s="12"/>
      <x:c r="X155" s="12"/>
      <x:c r="Y155" s="12"/>
      <x:c r="Z155" s="12"/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2"/>
      <x:c r="P156" s="12"/>
      <x:c r="Q156" s="12"/>
      <x:c r="R156" s="12"/>
      <x:c r="S156" s="12"/>
      <x:c r="T156" s="12"/>
      <x:c r="U156" s="12"/>
      <x:c r="V156" s="12"/>
      <x:c r="W156" s="12"/>
      <x:c r="X156" s="12"/>
      <x:c r="Y156" s="12"/>
      <x:c r="Z156" s="12"/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2"/>
      <x:c r="P157" s="12"/>
      <x:c r="Q157" s="12"/>
      <x:c r="R157" s="12"/>
      <x:c r="S157" s="12"/>
      <x:c r="T157" s="12"/>
      <x:c r="U157" s="12"/>
      <x:c r="V157" s="12"/>
      <x:c r="W157" s="12"/>
      <x:c r="X157" s="12"/>
      <x:c r="Y157" s="12"/>
      <x:c r="Z157" s="12"/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2"/>
      <x:c r="P158" s="12"/>
      <x:c r="Q158" s="12"/>
      <x:c r="R158" s="12"/>
      <x:c r="S158" s="12"/>
      <x:c r="T158" s="12"/>
      <x:c r="U158" s="12"/>
      <x:c r="V158" s="12"/>
      <x:c r="W158" s="12"/>
      <x:c r="X158" s="12"/>
      <x:c r="Y158" s="12"/>
      <x:c r="Z158" s="12"/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2"/>
      <x:c r="P159" s="12"/>
      <x:c r="Q159" s="12"/>
      <x:c r="R159" s="12"/>
      <x:c r="S159" s="12"/>
      <x:c r="T159" s="12"/>
      <x:c r="U159" s="12"/>
      <x:c r="V159" s="12"/>
      <x:c r="W159" s="12"/>
      <x:c r="X159" s="12"/>
      <x:c r="Y159" s="12"/>
      <x:c r="Z159" s="12"/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2"/>
      <x:c r="P160" s="12"/>
      <x:c r="Q160" s="12"/>
      <x:c r="R160" s="12"/>
      <x:c r="S160" s="12"/>
      <x:c r="T160" s="12"/>
      <x:c r="U160" s="12"/>
      <x:c r="V160" s="12"/>
      <x:c r="W160" s="12"/>
      <x:c r="X160" s="12"/>
      <x:c r="Y160" s="12"/>
      <x:c r="Z160" s="12"/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2"/>
      <x:c r="P161" s="12"/>
      <x:c r="Q161" s="12"/>
      <x:c r="R161" s="12"/>
      <x:c r="S161" s="12"/>
      <x:c r="T161" s="12"/>
      <x:c r="U161" s="12"/>
      <x:c r="V161" s="12"/>
      <x:c r="W161" s="12"/>
      <x:c r="X161" s="12"/>
      <x:c r="Y161" s="12"/>
      <x:c r="Z161" s="12"/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2"/>
      <x:c r="P162" s="12"/>
      <x:c r="Q162" s="12"/>
      <x:c r="R162" s="12"/>
      <x:c r="S162" s="12"/>
      <x:c r="T162" s="12"/>
      <x:c r="U162" s="12"/>
      <x:c r="V162" s="12"/>
      <x:c r="W162" s="12"/>
      <x:c r="X162" s="12"/>
      <x:c r="Y162" s="12"/>
      <x:c r="Z162" s="12"/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2"/>
      <x:c r="P163" s="12"/>
      <x:c r="Q163" s="12"/>
      <x:c r="R163" s="12"/>
      <x:c r="S163" s="12"/>
      <x:c r="T163" s="12"/>
      <x:c r="U163" s="12"/>
      <x:c r="V163" s="12"/>
      <x:c r="W163" s="12"/>
      <x:c r="X163" s="12"/>
      <x:c r="Y163" s="12"/>
      <x:c r="Z163" s="12"/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2"/>
      <x:c r="P164" s="12"/>
      <x:c r="Q164" s="12"/>
      <x:c r="R164" s="12"/>
      <x:c r="S164" s="12"/>
      <x:c r="T164" s="12"/>
      <x:c r="U164" s="12"/>
      <x:c r="V164" s="12"/>
      <x:c r="W164" s="12"/>
      <x:c r="X164" s="12"/>
      <x:c r="Y164" s="12"/>
      <x:c r="Z164" s="12"/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2"/>
      <x:c r="P165" s="12"/>
      <x:c r="Q165" s="12"/>
      <x:c r="R165" s="12"/>
      <x:c r="S165" s="12"/>
      <x:c r="T165" s="12"/>
      <x:c r="U165" s="12"/>
      <x:c r="V165" s="12"/>
      <x:c r="W165" s="12"/>
      <x:c r="X165" s="12"/>
      <x:c r="Y165" s="12"/>
      <x:c r="Z165" s="12"/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2"/>
      <x:c r="P166" s="12"/>
      <x:c r="Q166" s="12"/>
      <x:c r="R166" s="12"/>
      <x:c r="S166" s="12"/>
      <x:c r="T166" s="12"/>
      <x:c r="U166" s="12"/>
      <x:c r="V166" s="12"/>
      <x:c r="W166" s="12"/>
      <x:c r="X166" s="12"/>
      <x:c r="Y166" s="12"/>
      <x:c r="Z166" s="12"/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2"/>
      <x:c r="P167" s="12"/>
      <x:c r="Q167" s="12"/>
      <x:c r="R167" s="12"/>
      <x:c r="S167" s="12"/>
      <x:c r="T167" s="12"/>
      <x:c r="U167" s="12"/>
      <x:c r="V167" s="12"/>
      <x:c r="W167" s="12"/>
      <x:c r="X167" s="12"/>
      <x:c r="Y167" s="12"/>
      <x:c r="Z167" s="12"/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2"/>
      <x:c r="P168" s="12"/>
      <x:c r="Q168" s="12"/>
      <x:c r="R168" s="12"/>
      <x:c r="S168" s="12"/>
      <x:c r="T168" s="12"/>
      <x:c r="U168" s="12"/>
      <x:c r="V168" s="12"/>
      <x:c r="W168" s="12"/>
      <x:c r="X168" s="12"/>
      <x:c r="Y168" s="12"/>
      <x:c r="Z168" s="12"/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2"/>
      <x:c r="P169" s="12"/>
      <x:c r="Q169" s="12"/>
      <x:c r="R169" s="12"/>
      <x:c r="S169" s="12"/>
      <x:c r="T169" s="12"/>
      <x:c r="U169" s="12"/>
      <x:c r="V169" s="12"/>
      <x:c r="W169" s="12"/>
      <x:c r="X169" s="12"/>
      <x:c r="Y169" s="12"/>
      <x:c r="Z169" s="12"/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2"/>
      <x:c r="P170" s="12"/>
      <x:c r="Q170" s="12"/>
      <x:c r="R170" s="12"/>
      <x:c r="S170" s="12"/>
      <x:c r="T170" s="12"/>
      <x:c r="U170" s="12"/>
      <x:c r="V170" s="12"/>
      <x:c r="W170" s="12"/>
      <x:c r="X170" s="12"/>
      <x:c r="Y170" s="12"/>
      <x:c r="Z170" s="12"/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2"/>
      <x:c r="P171" s="12"/>
      <x:c r="Q171" s="12"/>
      <x:c r="R171" s="12"/>
      <x:c r="S171" s="12"/>
      <x:c r="T171" s="12"/>
      <x:c r="U171" s="12"/>
      <x:c r="V171" s="12"/>
      <x:c r="W171" s="12"/>
      <x:c r="X171" s="12"/>
      <x:c r="Y171" s="12"/>
      <x:c r="Z171" s="12"/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2"/>
      <x:c r="P172" s="12"/>
      <x:c r="Q172" s="12"/>
      <x:c r="R172" s="12"/>
      <x:c r="S172" s="12"/>
      <x:c r="T172" s="12"/>
      <x:c r="U172" s="12"/>
      <x:c r="V172" s="12"/>
      <x:c r="W172" s="12"/>
      <x:c r="X172" s="12"/>
      <x:c r="Y172" s="12"/>
      <x:c r="Z172" s="12"/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2"/>
      <x:c r="P173" s="12"/>
      <x:c r="Q173" s="12"/>
      <x:c r="R173" s="12"/>
      <x:c r="S173" s="12"/>
      <x:c r="T173" s="12"/>
      <x:c r="U173" s="12"/>
      <x:c r="V173" s="12"/>
      <x:c r="W173" s="12"/>
      <x:c r="X173" s="12"/>
      <x:c r="Y173" s="12"/>
      <x:c r="Z173" s="12"/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2"/>
      <x:c r="P174" s="12"/>
      <x:c r="Q174" s="12"/>
      <x:c r="R174" s="12"/>
      <x:c r="S174" s="12"/>
      <x:c r="T174" s="12"/>
      <x:c r="U174" s="12"/>
      <x:c r="V174" s="12"/>
      <x:c r="W174" s="12"/>
      <x:c r="X174" s="12"/>
      <x:c r="Y174" s="12"/>
      <x:c r="Z174" s="12"/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2"/>
      <x:c r="P175" s="12"/>
      <x:c r="Q175" s="12"/>
      <x:c r="R175" s="12"/>
      <x:c r="S175" s="12"/>
      <x:c r="T175" s="12"/>
      <x:c r="U175" s="12"/>
      <x:c r="V175" s="12"/>
      <x:c r="W175" s="12"/>
      <x:c r="X175" s="12"/>
      <x:c r="Y175" s="12"/>
      <x:c r="Z175" s="12"/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2"/>
      <x:c r="P176" s="12"/>
      <x:c r="Q176" s="12"/>
      <x:c r="R176" s="12"/>
      <x:c r="S176" s="12"/>
      <x:c r="T176" s="12"/>
      <x:c r="U176" s="12"/>
      <x:c r="V176" s="12"/>
      <x:c r="W176" s="12"/>
      <x:c r="X176" s="12"/>
      <x:c r="Y176" s="12"/>
      <x:c r="Z176" s="12"/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2"/>
      <x:c r="P177" s="12"/>
      <x:c r="Q177" s="12"/>
      <x:c r="R177" s="12"/>
      <x:c r="S177" s="12"/>
      <x:c r="T177" s="12"/>
      <x:c r="U177" s="12"/>
      <x:c r="V177" s="12"/>
      <x:c r="W177" s="12"/>
      <x:c r="X177" s="12"/>
      <x:c r="Y177" s="12"/>
      <x:c r="Z177" s="12"/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2"/>
      <x:c r="P178" s="12"/>
      <x:c r="Q178" s="12"/>
      <x:c r="R178" s="12"/>
      <x:c r="S178" s="12"/>
      <x:c r="T178" s="12"/>
      <x:c r="U178" s="12"/>
      <x:c r="V178" s="12"/>
      <x:c r="W178" s="12"/>
      <x:c r="X178" s="12"/>
      <x:c r="Y178" s="12"/>
      <x:c r="Z178" s="12"/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2"/>
      <x:c r="P179" s="12"/>
      <x:c r="Q179" s="12"/>
      <x:c r="R179" s="12"/>
      <x:c r="S179" s="12"/>
      <x:c r="T179" s="12"/>
      <x:c r="U179" s="12"/>
      <x:c r="V179" s="12"/>
      <x:c r="W179" s="12"/>
      <x:c r="X179" s="12"/>
      <x:c r="Y179" s="12"/>
      <x:c r="Z179" s="12"/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2"/>
      <x:c r="P180" s="12"/>
      <x:c r="Q180" s="12"/>
      <x:c r="R180" s="12"/>
      <x:c r="S180" s="12"/>
      <x:c r="T180" s="12"/>
      <x:c r="U180" s="12"/>
      <x:c r="V180" s="12"/>
      <x:c r="W180" s="12"/>
      <x:c r="X180" s="12"/>
      <x:c r="Y180" s="12"/>
      <x:c r="Z180" s="12"/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2"/>
      <x:c r="P181" s="12"/>
      <x:c r="Q181" s="12"/>
      <x:c r="R181" s="12"/>
      <x:c r="S181" s="12"/>
      <x:c r="T181" s="12"/>
      <x:c r="U181" s="12"/>
      <x:c r="V181" s="12"/>
      <x:c r="W181" s="12"/>
      <x:c r="X181" s="12"/>
      <x:c r="Y181" s="12"/>
      <x:c r="Z181" s="12"/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2"/>
      <x:c r="P182" s="12"/>
      <x:c r="Q182" s="12"/>
      <x:c r="R182" s="12"/>
      <x:c r="S182" s="12"/>
      <x:c r="T182" s="12"/>
      <x:c r="U182" s="12"/>
      <x:c r="V182" s="12"/>
      <x:c r="W182" s="12"/>
      <x:c r="X182" s="12"/>
      <x:c r="Y182" s="12"/>
      <x:c r="Z182" s="12"/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2"/>
      <x:c r="P183" s="12"/>
      <x:c r="Q183" s="12"/>
      <x:c r="R183" s="12"/>
      <x:c r="S183" s="12"/>
      <x:c r="T183" s="12"/>
      <x:c r="U183" s="12"/>
      <x:c r="V183" s="12"/>
      <x:c r="W183" s="12"/>
      <x:c r="X183" s="12"/>
      <x:c r="Y183" s="12"/>
      <x:c r="Z183" s="12"/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2"/>
      <x:c r="P184" s="12"/>
      <x:c r="Q184" s="12"/>
      <x:c r="R184" s="12"/>
      <x:c r="S184" s="12"/>
      <x:c r="T184" s="12"/>
      <x:c r="U184" s="12"/>
      <x:c r="V184" s="12"/>
      <x:c r="W184" s="12"/>
      <x:c r="X184" s="12"/>
      <x:c r="Y184" s="12"/>
      <x:c r="Z184" s="12"/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2"/>
      <x:c r="P185" s="12"/>
      <x:c r="Q185" s="12"/>
      <x:c r="R185" s="12"/>
      <x:c r="S185" s="12"/>
      <x:c r="T185" s="12"/>
      <x:c r="U185" s="12"/>
      <x:c r="V185" s="12"/>
      <x:c r="W185" s="12"/>
      <x:c r="X185" s="12"/>
      <x:c r="Y185" s="12"/>
      <x:c r="Z185" s="12"/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2"/>
      <x:c r="P186" s="12"/>
      <x:c r="Q186" s="12"/>
      <x:c r="R186" s="12"/>
      <x:c r="S186" s="12"/>
      <x:c r="T186" s="12"/>
      <x:c r="U186" s="12"/>
      <x:c r="V186" s="12"/>
      <x:c r="W186" s="12"/>
      <x:c r="X186" s="12"/>
      <x:c r="Y186" s="12"/>
      <x:c r="Z186" s="12"/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2"/>
      <x:c r="P187" s="12"/>
      <x:c r="Q187" s="12"/>
      <x:c r="R187" s="12"/>
      <x:c r="S187" s="12"/>
      <x:c r="T187" s="12"/>
      <x:c r="U187" s="12"/>
      <x:c r="V187" s="12"/>
      <x:c r="W187" s="12"/>
      <x:c r="X187" s="12"/>
      <x:c r="Y187" s="12"/>
      <x:c r="Z187" s="12"/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2"/>
      <x:c r="P188" s="12"/>
      <x:c r="Q188" s="12"/>
      <x:c r="R188" s="12"/>
      <x:c r="S188" s="12"/>
      <x:c r="T188" s="12"/>
      <x:c r="U188" s="12"/>
      <x:c r="V188" s="12"/>
      <x:c r="W188" s="12"/>
      <x:c r="X188" s="12"/>
      <x:c r="Y188" s="12"/>
      <x:c r="Z188" s="12"/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2"/>
      <x:c r="P189" s="12"/>
      <x:c r="Q189" s="12"/>
      <x:c r="R189" s="12"/>
      <x:c r="S189" s="12"/>
      <x:c r="T189" s="12"/>
      <x:c r="U189" s="12"/>
      <x:c r="V189" s="12"/>
      <x:c r="W189" s="12"/>
      <x:c r="X189" s="12"/>
      <x:c r="Y189" s="12"/>
      <x:c r="Z189" s="12"/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2"/>
      <x:c r="P190" s="12"/>
      <x:c r="Q190" s="12"/>
      <x:c r="R190" s="12"/>
      <x:c r="S190" s="12"/>
      <x:c r="T190" s="12"/>
      <x:c r="U190" s="12"/>
      <x:c r="V190" s="12"/>
      <x:c r="W190" s="12"/>
      <x:c r="X190" s="12"/>
      <x:c r="Y190" s="12"/>
      <x:c r="Z190" s="12"/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2"/>
      <x:c r="P191" s="12"/>
      <x:c r="Q191" s="12"/>
      <x:c r="R191" s="12"/>
      <x:c r="S191" s="12"/>
      <x:c r="T191" s="12"/>
      <x:c r="U191" s="12"/>
      <x:c r="V191" s="12"/>
      <x:c r="W191" s="12"/>
      <x:c r="X191" s="12"/>
      <x:c r="Y191" s="12"/>
      <x:c r="Z191" s="12"/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2"/>
      <x:c r="P192" s="12"/>
      <x:c r="Q192" s="12"/>
      <x:c r="R192" s="12"/>
      <x:c r="S192" s="12"/>
      <x:c r="T192" s="12"/>
      <x:c r="U192" s="12"/>
      <x:c r="V192" s="12"/>
      <x:c r="W192" s="12"/>
      <x:c r="X192" s="12"/>
      <x:c r="Y192" s="12"/>
      <x:c r="Z192" s="12"/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2"/>
      <x:c r="P193" s="12"/>
      <x:c r="Q193" s="12"/>
      <x:c r="R193" s="12"/>
      <x:c r="S193" s="12"/>
      <x:c r="T193" s="12"/>
      <x:c r="U193" s="12"/>
      <x:c r="V193" s="12"/>
      <x:c r="W193" s="12"/>
      <x:c r="X193" s="12"/>
      <x:c r="Y193" s="12"/>
      <x:c r="Z193" s="12"/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2"/>
      <x:c r="P194" s="12"/>
      <x:c r="Q194" s="12"/>
      <x:c r="R194" s="12"/>
      <x:c r="S194" s="12"/>
      <x:c r="T194" s="12"/>
      <x:c r="U194" s="12"/>
      <x:c r="V194" s="12"/>
      <x:c r="W194" s="12"/>
      <x:c r="X194" s="12"/>
      <x:c r="Y194" s="12"/>
      <x:c r="Z194" s="12"/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2"/>
      <x:c r="P195" s="12"/>
      <x:c r="Q195" s="12"/>
      <x:c r="R195" s="12"/>
      <x:c r="S195" s="12"/>
      <x:c r="T195" s="12"/>
      <x:c r="U195" s="12"/>
      <x:c r="V195" s="12"/>
      <x:c r="W195" s="12"/>
      <x:c r="X195" s="12"/>
      <x:c r="Y195" s="12"/>
      <x:c r="Z195" s="12"/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2"/>
      <x:c r="P196" s="12"/>
      <x:c r="Q196" s="12"/>
      <x:c r="R196" s="12"/>
      <x:c r="S196" s="12"/>
      <x:c r="T196" s="12"/>
      <x:c r="U196" s="12"/>
      <x:c r="V196" s="12"/>
      <x:c r="W196" s="12"/>
      <x:c r="X196" s="12"/>
      <x:c r="Y196" s="12"/>
      <x:c r="Z196" s="12"/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2"/>
      <x:c r="P197" s="12"/>
      <x:c r="Q197" s="12"/>
      <x:c r="R197" s="12"/>
      <x:c r="S197" s="12"/>
      <x:c r="T197" s="12"/>
      <x:c r="U197" s="12"/>
      <x:c r="V197" s="12"/>
      <x:c r="W197" s="12"/>
      <x:c r="X197" s="12"/>
      <x:c r="Y197" s="12"/>
      <x:c r="Z197" s="12"/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2"/>
      <x:c r="P198" s="12"/>
      <x:c r="Q198" s="12"/>
      <x:c r="R198" s="12"/>
      <x:c r="S198" s="12"/>
      <x:c r="T198" s="12"/>
      <x:c r="U198" s="12"/>
      <x:c r="V198" s="12"/>
      <x:c r="W198" s="12"/>
      <x:c r="X198" s="12"/>
      <x:c r="Y198" s="12"/>
      <x:c r="Z198" s="12"/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2"/>
      <x:c r="P199" s="12"/>
      <x:c r="Q199" s="12"/>
      <x:c r="R199" s="12"/>
      <x:c r="S199" s="12"/>
      <x:c r="T199" s="12"/>
      <x:c r="U199" s="12"/>
      <x:c r="V199" s="12"/>
      <x:c r="W199" s="12"/>
      <x:c r="X199" s="12"/>
      <x:c r="Y199" s="12"/>
      <x:c r="Z199" s="12"/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2"/>
      <x:c r="P200" s="12"/>
      <x:c r="Q200" s="12"/>
      <x:c r="R200" s="12"/>
      <x:c r="S200" s="12"/>
      <x:c r="T200" s="12"/>
      <x:c r="U200" s="12"/>
      <x:c r="V200" s="12"/>
      <x:c r="W200" s="12"/>
      <x:c r="X200" s="12"/>
      <x:c r="Y200" s="12"/>
      <x:c r="Z200" s="12"/>
    </x:row>
  </x:sheetData>
  <x:mergeCells>
    <x:mergeCell ref="A1:H1"/>
    <x:mergeCell ref="A11:D1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6" hidden="0" customWidth="1"/>
    <x:col min="4" max="4" width="46" hidden="0" customWidth="1"/>
  </x:cols>
  <x:sheetData>
    <x:row r="1">
      <x:c r="A1" s="99" t="str">
        <x:v>Vehicle-Level Unit Economics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  <x:c r="X2" s="12"/>
      <x:c r="Y2" s="12"/>
      <x:c r="Z2" s="12"/>
    </x:row>
    <x:row r="3">
      <x:c r="A3" s="6" t="str">
        <x:v>Line Item</x:v>
      </x:c>
      <x:c r="B3" s="6" t="str">
        <x:v>Amount</x:v>
      </x:c>
      <x:c r="C3" s="6" t="str">
        <x:v>Units</x:v>
      </x:c>
      <x:c r="D3" s="6" t="str">
        <x:v>Notes</x:v>
      </x:c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  <x:c r="W3" s="12"/>
      <x:c r="X3" s="12"/>
      <x:c r="Y3" s="12"/>
      <x:c r="Z3" s="12"/>
    </x:row>
    <x:row r="4">
      <x:c r="A4" s="12" t="str">
        <x:v>Average Acquisition Cost</x:v>
      </x:c>
      <x:c r="B4" s="108" t="n">
        <x:f>Assumptions!$C$11</x:f>
        <x:v>7500</x:v>
      </x:c>
      <x:c r="C4" s="12" t="str">
        <x:v>$ / vehicle</x:v>
      </x:c>
      <x:c r="D4" s="12" t="str">
        <x:v>Editable on Assumptions sheet</x:v>
      </x:c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  <x:c r="W4" s="12"/>
      <x:c r="X4" s="12"/>
      <x:c r="Y4" s="12"/>
      <x:c r="Z4" s="12"/>
    </x:row>
    <x:row r="5">
      <x:c r="A5" s="12" t="str">
        <x:v>Average Gross Profit</x:v>
      </x:c>
      <x:c r="B5" s="108" t="n">
        <x:f>Assumptions!$C$10</x:f>
        <x:v>1250</x:v>
      </x:c>
      <x:c r="C5" s="12" t="str">
        <x:v>$ / vehicle</x:v>
      </x:c>
      <x:c r="D5" s="12" t="str">
        <x:v>User-provided conservative assumption</x:v>
      </x:c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  <x:c r="W5" s="12"/>
      <x:c r="X5" s="12"/>
      <x:c r="Y5" s="12"/>
      <x:c r="Z5" s="12"/>
    </x:row>
    <x:row r="6">
      <x:c r="A6" s="12" t="str">
        <x:v>Investor Per-Vehicle Payment</x:v>
      </x:c>
      <x:c r="B6" s="108" t="n">
        <x:f>Assumptions!$C$9</x:f>
        <x:v>65</x:v>
      </x:c>
      <x:c r="C6" s="12" t="str">
        <x:v>$ / vehicle</x:v>
      </x:c>
      <x:c r="D6" s="12" t="str">
        <x:v>Paid per acquired vehicle</x:v>
      </x:c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  <x:c r="W6" s="12"/>
      <x:c r="X6" s="12"/>
      <x:c r="Y6" s="12"/>
      <x:c r="Z6" s="12"/>
    </x:row>
    <x:row r="7">
      <x:c r="A7" s="12" t="str">
        <x:v>Net Gross Profit After Investor Fee</x:v>
      </x:c>
      <x:c r="B7" s="108" t="n">
        <x:f>B5-B6</x:f>
        <x:v>1185</x:v>
      </x:c>
      <x:c r="C7" s="12" t="str">
        <x:v>$ / vehicle</x:v>
      </x:c>
      <x:c r="D7" s="12" t="str">
        <x:v>Before overhead and taxes</x:v>
      </x:c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  <x:c r="W7" s="12"/>
      <x:c r="X7" s="12"/>
      <x:c r="Y7" s="12"/>
      <x:c r="Z7" s="12"/>
    </x:row>
    <x:row r="8">
      <x:c r="A8" s="12" t="str">
        <x:v>Gross Profit Margin on Acquisition Cost</x:v>
      </x:c>
      <x:c r="B8" s="109" t="n">
        <x:f>B5/B4</x:f>
        <x:v>0.16666666666666666</x:v>
      </x:c>
      <x:c r="C8" s="12" t="str">
        <x:v>%</x:v>
      </x:c>
      <x:c r="D8" s="12" t="str">
        <x:v>Gross profit ÷ acquisition cost</x:v>
      </x:c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  <x:c r="W8" s="12"/>
      <x:c r="X8" s="12"/>
      <x:c r="Y8" s="12"/>
      <x:c r="Z8" s="12"/>
    </x:row>
    <x:row r="9">
      <x:c r="A9" s="12" t="str">
        <x:v>Monthly Vehicles at Phase 1</x:v>
      </x:c>
      <x:c r="B9" s="107" t="n">
        <x:f>Assumptions!$C$14</x:f>
        <x:v>15</x:v>
      </x:c>
      <x:c r="C9" s="12" t="str">
        <x:v>vehicles</x:v>
      </x:c>
      <x:c r="D9" s="12" t="str">
        <x:v>Months 1-6</x:v>
      </x:c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  <x:c r="W9" s="12"/>
      <x:c r="X9" s="12"/>
      <x:c r="Y9" s="12"/>
      <x:c r="Z9" s="12"/>
    </x:row>
    <x:row r="10">
      <x:c r="A10" s="12" t="str">
        <x:v>Monthly Vehicles at Phase 2</x:v>
      </x:c>
      <x:c r="B10" s="107" t="n">
        <x:f>Assumptions!$C$16</x:f>
        <x:v>25</x:v>
      </x:c>
      <x:c r="C10" s="12" t="str">
        <x:v>vehicles</x:v>
      </x:c>
      <x:c r="D10" s="12" t="str">
        <x:v>Months 7-12</x:v>
      </x:c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  <x:c r="W10" s="12"/>
      <x:c r="X10" s="12"/>
      <x:c r="Y10" s="12"/>
      <x:c r="Z10" s="12"/>
    </x:row>
    <x:row r="11">
      <x:c r="A11" s="12" t="str">
        <x:v>Monthly Vehicles at Phase 3</x:v>
      </x:c>
      <x:c r="B11" s="107" t="n">
        <x:f>Assumptions!$C$18</x:f>
        <x:v>45</x:v>
      </x:c>
      <x:c r="C11" s="12" t="str">
        <x:v>vehicles</x:v>
      </x:c>
      <x:c r="D11" s="12" t="str">
        <x:v>Run rate after year 1</x:v>
      </x:c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  <x:c r="W11" s="12"/>
      <x:c r="X11" s="12"/>
      <x:c r="Y11" s="12"/>
      <x:c r="Z11" s="12"/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  <x:c r="W12" s="12"/>
      <x:c r="X12" s="12"/>
      <x:c r="Y12" s="12"/>
      <x:c r="Z12" s="12"/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  <x:c r="W13" s="12"/>
      <x:c r="X13" s="12"/>
      <x:c r="Y13" s="12"/>
      <x:c r="Z13" s="12"/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  <x:c r="W14" s="12"/>
      <x:c r="X14" s="12"/>
      <x:c r="Y14" s="12"/>
      <x:c r="Z14" s="12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  <x:c r="W15" s="12"/>
      <x:c r="X15" s="12"/>
      <x:c r="Y15" s="12"/>
      <x:c r="Z15" s="12"/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  <x:c r="W16" s="12"/>
      <x:c r="X16" s="12"/>
      <x:c r="Y16" s="12"/>
      <x:c r="Z16" s="12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  <x:c r="W17" s="12"/>
      <x:c r="X17" s="12"/>
      <x:c r="Y17" s="12"/>
      <x:c r="Z17" s="12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  <x:c r="V18" s="12"/>
      <x:c r="W18" s="12"/>
      <x:c r="X18" s="12"/>
      <x:c r="Y18" s="12"/>
      <x:c r="Z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  <x:c r="S19" s="12"/>
      <x:c r="T19" s="12"/>
      <x:c r="U19" s="12"/>
      <x:c r="V19" s="12"/>
      <x:c r="W19" s="12"/>
      <x:c r="X19" s="12"/>
      <x:c r="Y19" s="12"/>
      <x:c r="Z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  <x:c r="S20" s="12"/>
      <x:c r="T20" s="12"/>
      <x:c r="U20" s="12"/>
      <x:c r="V20" s="12"/>
      <x:c r="W20" s="12"/>
      <x:c r="X20" s="12"/>
      <x:c r="Y20" s="12"/>
      <x:c r="Z20" s="12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  <x:c r="V21" s="12"/>
      <x:c r="W21" s="12"/>
      <x:c r="X21" s="12"/>
      <x:c r="Y21" s="12"/>
      <x:c r="Z21" s="12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  <x:c r="W22" s="12"/>
      <x:c r="X22" s="12"/>
      <x:c r="Y22" s="12"/>
      <x:c r="Z22" s="12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  <x:c r="W23" s="12"/>
      <x:c r="X23" s="12"/>
      <x:c r="Y23" s="12"/>
      <x:c r="Z23" s="12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  <x:c r="V24" s="12"/>
      <x:c r="W24" s="12"/>
      <x:c r="X24" s="12"/>
      <x:c r="Y24" s="12"/>
      <x:c r="Z24" s="12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2"/>
      <x:c r="P25" s="12"/>
      <x:c r="Q25" s="12"/>
      <x:c r="R25" s="12"/>
      <x:c r="S25" s="12"/>
      <x:c r="T25" s="12"/>
      <x:c r="U25" s="12"/>
      <x:c r="V25" s="12"/>
      <x:c r="W25" s="12"/>
      <x:c r="X25" s="12"/>
      <x:c r="Y25" s="12"/>
      <x:c r="Z25" s="12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  <x:c r="Q26" s="12"/>
      <x:c r="R26" s="12"/>
      <x:c r="S26" s="12"/>
      <x:c r="T26" s="12"/>
      <x:c r="U26" s="12"/>
      <x:c r="V26" s="12"/>
      <x:c r="W26" s="12"/>
      <x:c r="X26" s="12"/>
      <x:c r="Y26" s="12"/>
      <x:c r="Z26" s="12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  <x:c r="Q27" s="12"/>
      <x:c r="R27" s="12"/>
      <x:c r="S27" s="12"/>
      <x:c r="T27" s="12"/>
      <x:c r="U27" s="12"/>
      <x:c r="V27" s="12"/>
      <x:c r="W27" s="12"/>
      <x:c r="X27" s="12"/>
      <x:c r="Y27" s="12"/>
      <x:c r="Z27" s="12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2"/>
      <x:c r="P28" s="12"/>
      <x:c r="Q28" s="12"/>
      <x:c r="R28" s="12"/>
      <x:c r="S28" s="12"/>
      <x:c r="T28" s="12"/>
      <x:c r="U28" s="12"/>
      <x:c r="V28" s="12"/>
      <x:c r="W28" s="12"/>
      <x:c r="X28" s="12"/>
      <x:c r="Y28" s="12"/>
      <x:c r="Z28" s="12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  <x:c r="S29" s="12"/>
      <x:c r="T29" s="12"/>
      <x:c r="U29" s="12"/>
      <x:c r="V29" s="12"/>
      <x:c r="W29" s="12"/>
      <x:c r="X29" s="12"/>
      <x:c r="Y29" s="12"/>
      <x:c r="Z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  <x:c r="S30" s="12"/>
      <x:c r="T30" s="12"/>
      <x:c r="U30" s="12"/>
      <x:c r="V30" s="12"/>
      <x:c r="W30" s="12"/>
      <x:c r="X30" s="12"/>
      <x:c r="Y30" s="12"/>
      <x:c r="Z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  <x:c r="S31" s="12"/>
      <x:c r="T31" s="12"/>
      <x:c r="U31" s="12"/>
      <x:c r="V31" s="12"/>
      <x:c r="W31" s="12"/>
      <x:c r="X31" s="12"/>
      <x:c r="Y31" s="12"/>
      <x:c r="Z31" s="12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2"/>
      <x:c r="P32" s="12"/>
      <x:c r="Q32" s="12"/>
      <x:c r="R32" s="12"/>
      <x:c r="S32" s="12"/>
      <x:c r="T32" s="12"/>
      <x:c r="U32" s="12"/>
      <x:c r="V32" s="12"/>
      <x:c r="W32" s="12"/>
      <x:c r="X32" s="12"/>
      <x:c r="Y32" s="12"/>
      <x:c r="Z32" s="12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  <x:c r="W33" s="12"/>
      <x:c r="X33" s="12"/>
      <x:c r="Y33" s="12"/>
      <x:c r="Z33" s="12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2"/>
      <x:c r="P34" s="12"/>
      <x:c r="Q34" s="12"/>
      <x:c r="R34" s="12"/>
      <x:c r="S34" s="12"/>
      <x:c r="T34" s="12"/>
      <x:c r="U34" s="12"/>
      <x:c r="V34" s="12"/>
      <x:c r="W34" s="12"/>
      <x:c r="X34" s="12"/>
      <x:c r="Y34" s="12"/>
      <x:c r="Z34" s="12"/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2"/>
      <x:c r="P35" s="12"/>
      <x:c r="Q35" s="12"/>
      <x:c r="R35" s="12"/>
      <x:c r="S35" s="12"/>
      <x:c r="T35" s="12"/>
      <x:c r="U35" s="12"/>
      <x:c r="V35" s="12"/>
      <x:c r="W35" s="12"/>
      <x:c r="X35" s="12"/>
      <x:c r="Y35" s="12"/>
      <x:c r="Z35" s="12"/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2"/>
      <x:c r="P36" s="12"/>
      <x:c r="Q36" s="12"/>
      <x:c r="R36" s="12"/>
      <x:c r="S36" s="12"/>
      <x:c r="T36" s="12"/>
      <x:c r="U36" s="12"/>
      <x:c r="V36" s="12"/>
      <x:c r="W36" s="12"/>
      <x:c r="X36" s="12"/>
      <x:c r="Y36" s="12"/>
      <x:c r="Z36" s="12"/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2"/>
      <x:c r="P37" s="12"/>
      <x:c r="Q37" s="12"/>
      <x:c r="R37" s="12"/>
      <x:c r="S37" s="12"/>
      <x:c r="T37" s="12"/>
      <x:c r="U37" s="12"/>
      <x:c r="V37" s="12"/>
      <x:c r="W37" s="12"/>
      <x:c r="X37" s="12"/>
      <x:c r="Y37" s="12"/>
      <x:c r="Z37" s="12"/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2"/>
      <x:c r="P38" s="12"/>
      <x:c r="Q38" s="12"/>
      <x:c r="R38" s="12"/>
      <x:c r="S38" s="12"/>
      <x:c r="T38" s="12"/>
      <x:c r="U38" s="12"/>
      <x:c r="V38" s="12"/>
      <x:c r="W38" s="12"/>
      <x:c r="X38" s="12"/>
      <x:c r="Y38" s="12"/>
      <x:c r="Z38" s="12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2"/>
      <x:c r="P39" s="12"/>
      <x:c r="Q39" s="12"/>
      <x:c r="R39" s="12"/>
      <x:c r="S39" s="12"/>
      <x:c r="T39" s="12"/>
      <x:c r="U39" s="12"/>
      <x:c r="V39" s="12"/>
      <x:c r="W39" s="12"/>
      <x:c r="X39" s="12"/>
      <x:c r="Y39" s="12"/>
      <x:c r="Z39" s="12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2"/>
      <x:c r="P40" s="12"/>
      <x:c r="Q40" s="12"/>
      <x:c r="R40" s="12"/>
      <x:c r="S40" s="12"/>
      <x:c r="T40" s="12"/>
      <x:c r="U40" s="12"/>
      <x:c r="V40" s="12"/>
      <x:c r="W40" s="12"/>
      <x:c r="X40" s="12"/>
      <x:c r="Y40" s="12"/>
      <x:c r="Z40" s="12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2"/>
      <x:c r="P41" s="12"/>
      <x:c r="Q41" s="12"/>
      <x:c r="R41" s="12"/>
      <x:c r="S41" s="12"/>
      <x:c r="T41" s="12"/>
      <x:c r="U41" s="12"/>
      <x:c r="V41" s="12"/>
      <x:c r="W41" s="12"/>
      <x:c r="X41" s="12"/>
      <x:c r="Y41" s="12"/>
      <x:c r="Z41" s="12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2"/>
      <x:c r="P42" s="12"/>
      <x:c r="Q42" s="12"/>
      <x:c r="R42" s="12"/>
      <x:c r="S42" s="12"/>
      <x:c r="T42" s="12"/>
      <x:c r="U42" s="12"/>
      <x:c r="V42" s="12"/>
      <x:c r="W42" s="12"/>
      <x:c r="X42" s="12"/>
      <x:c r="Y42" s="12"/>
      <x:c r="Z42" s="12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2"/>
      <x:c r="P43" s="12"/>
      <x:c r="Q43" s="12"/>
      <x:c r="R43" s="12"/>
      <x:c r="S43" s="12"/>
      <x:c r="T43" s="12"/>
      <x:c r="U43" s="12"/>
      <x:c r="V43" s="12"/>
      <x:c r="W43" s="12"/>
      <x:c r="X43" s="12"/>
      <x:c r="Y43" s="12"/>
      <x:c r="Z43" s="12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2"/>
      <x:c r="P44" s="12"/>
      <x:c r="Q44" s="12"/>
      <x:c r="R44" s="12"/>
      <x:c r="S44" s="12"/>
      <x:c r="T44" s="12"/>
      <x:c r="U44" s="12"/>
      <x:c r="V44" s="12"/>
      <x:c r="W44" s="12"/>
      <x:c r="X44" s="12"/>
      <x:c r="Y44" s="12"/>
      <x:c r="Z44" s="12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2"/>
      <x:c r="P45" s="12"/>
      <x:c r="Q45" s="12"/>
      <x:c r="R45" s="12"/>
      <x:c r="S45" s="12"/>
      <x:c r="T45" s="12"/>
      <x:c r="U45" s="12"/>
      <x:c r="V45" s="12"/>
      <x:c r="W45" s="12"/>
      <x:c r="X45" s="12"/>
      <x:c r="Y45" s="12"/>
      <x:c r="Z45" s="12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2"/>
      <x:c r="P46" s="12"/>
      <x:c r="Q46" s="12"/>
      <x:c r="R46" s="12"/>
      <x:c r="S46" s="12"/>
      <x:c r="T46" s="12"/>
      <x:c r="U46" s="12"/>
      <x:c r="V46" s="12"/>
      <x:c r="W46" s="12"/>
      <x:c r="X46" s="12"/>
      <x:c r="Y46" s="12"/>
      <x:c r="Z46" s="12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2"/>
      <x:c r="P47" s="12"/>
      <x:c r="Q47" s="12"/>
      <x:c r="R47" s="12"/>
      <x:c r="S47" s="12"/>
      <x:c r="T47" s="12"/>
      <x:c r="U47" s="12"/>
      <x:c r="V47" s="12"/>
      <x:c r="W47" s="12"/>
      <x:c r="X47" s="12"/>
      <x:c r="Y47" s="12"/>
      <x:c r="Z47" s="12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2"/>
      <x:c r="P48" s="12"/>
      <x:c r="Q48" s="12"/>
      <x:c r="R48" s="12"/>
      <x:c r="S48" s="12"/>
      <x:c r="T48" s="12"/>
      <x:c r="U48" s="12"/>
      <x:c r="V48" s="12"/>
      <x:c r="W48" s="12"/>
      <x:c r="X48" s="12"/>
      <x:c r="Y48" s="12"/>
      <x:c r="Z48" s="12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2"/>
      <x:c r="P49" s="12"/>
      <x:c r="Q49" s="12"/>
      <x:c r="R49" s="12"/>
      <x:c r="S49" s="12"/>
      <x:c r="T49" s="12"/>
      <x:c r="U49" s="12"/>
      <x:c r="V49" s="12"/>
      <x:c r="W49" s="12"/>
      <x:c r="X49" s="12"/>
      <x:c r="Y49" s="12"/>
      <x:c r="Z49" s="12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2"/>
      <x:c r="P50" s="12"/>
      <x:c r="Q50" s="12"/>
      <x:c r="R50" s="12"/>
      <x:c r="S50" s="12"/>
      <x:c r="T50" s="12"/>
      <x:c r="U50" s="12"/>
      <x:c r="V50" s="12"/>
      <x:c r="W50" s="12"/>
      <x:c r="X50" s="12"/>
      <x:c r="Y50" s="12"/>
      <x:c r="Z50" s="12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2"/>
      <x:c r="P51" s="12"/>
      <x:c r="Q51" s="12"/>
      <x:c r="R51" s="12"/>
      <x:c r="S51" s="12"/>
      <x:c r="T51" s="12"/>
      <x:c r="U51" s="12"/>
      <x:c r="V51" s="12"/>
      <x:c r="W51" s="12"/>
      <x:c r="X51" s="12"/>
      <x:c r="Y51" s="12"/>
      <x:c r="Z51" s="12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2"/>
      <x:c r="P52" s="12"/>
      <x:c r="Q52" s="12"/>
      <x:c r="R52" s="12"/>
      <x:c r="S52" s="12"/>
      <x:c r="T52" s="12"/>
      <x:c r="U52" s="12"/>
      <x:c r="V52" s="12"/>
      <x:c r="W52" s="12"/>
      <x:c r="X52" s="12"/>
      <x:c r="Y52" s="12"/>
      <x:c r="Z52" s="12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2"/>
      <x:c r="P53" s="12"/>
      <x:c r="Q53" s="12"/>
      <x:c r="R53" s="12"/>
      <x:c r="S53" s="12"/>
      <x:c r="T53" s="12"/>
      <x:c r="U53" s="12"/>
      <x:c r="V53" s="12"/>
      <x:c r="W53" s="12"/>
      <x:c r="X53" s="12"/>
      <x:c r="Y53" s="12"/>
      <x:c r="Z53" s="12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2"/>
      <x:c r="P54" s="12"/>
      <x:c r="Q54" s="12"/>
      <x:c r="R54" s="12"/>
      <x:c r="S54" s="12"/>
      <x:c r="T54" s="12"/>
      <x:c r="U54" s="12"/>
      <x:c r="V54" s="12"/>
      <x:c r="W54" s="12"/>
      <x:c r="X54" s="12"/>
      <x:c r="Y54" s="12"/>
      <x:c r="Z54" s="12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2"/>
      <x:c r="P55" s="12"/>
      <x:c r="Q55" s="12"/>
      <x:c r="R55" s="12"/>
      <x:c r="S55" s="12"/>
      <x:c r="T55" s="12"/>
      <x:c r="U55" s="12"/>
      <x:c r="V55" s="12"/>
      <x:c r="W55" s="12"/>
      <x:c r="X55" s="12"/>
      <x:c r="Y55" s="12"/>
      <x:c r="Z55" s="12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2"/>
      <x:c r="P56" s="12"/>
      <x:c r="Q56" s="12"/>
      <x:c r="R56" s="12"/>
      <x:c r="S56" s="12"/>
      <x:c r="T56" s="12"/>
      <x:c r="U56" s="12"/>
      <x:c r="V56" s="12"/>
      <x:c r="W56" s="12"/>
      <x:c r="X56" s="12"/>
      <x:c r="Y56" s="12"/>
      <x:c r="Z56" s="12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2"/>
      <x:c r="P57" s="12"/>
      <x:c r="Q57" s="12"/>
      <x:c r="R57" s="12"/>
      <x:c r="S57" s="12"/>
      <x:c r="T57" s="12"/>
      <x:c r="U57" s="12"/>
      <x:c r="V57" s="12"/>
      <x:c r="W57" s="12"/>
      <x:c r="X57" s="12"/>
      <x:c r="Y57" s="12"/>
      <x:c r="Z57" s="12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2"/>
      <x:c r="S58" s="12"/>
      <x:c r="T58" s="12"/>
      <x:c r="U58" s="12"/>
      <x:c r="V58" s="12"/>
      <x:c r="W58" s="12"/>
      <x:c r="X58" s="12"/>
      <x:c r="Y58" s="12"/>
      <x:c r="Z58" s="12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2"/>
      <x:c r="P59" s="12"/>
      <x:c r="Q59" s="12"/>
      <x:c r="R59" s="12"/>
      <x:c r="S59" s="12"/>
      <x:c r="T59" s="12"/>
      <x:c r="U59" s="12"/>
      <x:c r="V59" s="12"/>
      <x:c r="W59" s="12"/>
      <x:c r="X59" s="12"/>
      <x:c r="Y59" s="12"/>
      <x:c r="Z59" s="12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  <x:c r="W60" s="12"/>
      <x:c r="X60" s="12"/>
      <x:c r="Y60" s="12"/>
      <x:c r="Z60" s="12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2"/>
      <x:c r="P61" s="12"/>
      <x:c r="Q61" s="12"/>
      <x:c r="R61" s="12"/>
      <x:c r="S61" s="12"/>
      <x:c r="T61" s="12"/>
      <x:c r="U61" s="12"/>
      <x:c r="V61" s="12"/>
      <x:c r="W61" s="12"/>
      <x:c r="X61" s="12"/>
      <x:c r="Y61" s="12"/>
      <x:c r="Z61" s="12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2"/>
      <x:c r="P62" s="12"/>
      <x:c r="Q62" s="12"/>
      <x:c r="R62" s="12"/>
      <x:c r="S62" s="12"/>
      <x:c r="T62" s="12"/>
      <x:c r="U62" s="12"/>
      <x:c r="V62" s="12"/>
      <x:c r="W62" s="12"/>
      <x:c r="X62" s="12"/>
      <x:c r="Y62" s="12"/>
      <x:c r="Z62" s="12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2"/>
      <x:c r="P63" s="12"/>
      <x:c r="Q63" s="12"/>
      <x:c r="R63" s="12"/>
      <x:c r="S63" s="12"/>
      <x:c r="T63" s="12"/>
      <x:c r="U63" s="12"/>
      <x:c r="V63" s="12"/>
      <x:c r="W63" s="12"/>
      <x:c r="X63" s="12"/>
      <x:c r="Y63" s="12"/>
      <x:c r="Z63" s="12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2"/>
      <x:c r="P64" s="12"/>
      <x:c r="Q64" s="12"/>
      <x:c r="R64" s="12"/>
      <x:c r="S64" s="12"/>
      <x:c r="T64" s="12"/>
      <x:c r="U64" s="12"/>
      <x:c r="V64" s="12"/>
      <x:c r="W64" s="12"/>
      <x:c r="X64" s="12"/>
      <x:c r="Y64" s="12"/>
      <x:c r="Z64" s="12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2"/>
      <x:c r="P65" s="12"/>
      <x:c r="Q65" s="12"/>
      <x:c r="R65" s="12"/>
      <x:c r="S65" s="12"/>
      <x:c r="T65" s="12"/>
      <x:c r="U65" s="12"/>
      <x:c r="V65" s="12"/>
      <x:c r="W65" s="12"/>
      <x:c r="X65" s="12"/>
      <x:c r="Y65" s="12"/>
      <x:c r="Z65" s="12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2"/>
      <x:c r="P66" s="12"/>
      <x:c r="Q66" s="12"/>
      <x:c r="R66" s="12"/>
      <x:c r="S66" s="12"/>
      <x:c r="T66" s="12"/>
      <x:c r="U66" s="12"/>
      <x:c r="V66" s="12"/>
      <x:c r="W66" s="12"/>
      <x:c r="X66" s="12"/>
      <x:c r="Y66" s="12"/>
      <x:c r="Z66" s="12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2"/>
      <x:c r="P67" s="12"/>
      <x:c r="Q67" s="12"/>
      <x:c r="R67" s="12"/>
      <x:c r="S67" s="12"/>
      <x:c r="T67" s="12"/>
      <x:c r="U67" s="12"/>
      <x:c r="V67" s="12"/>
      <x:c r="W67" s="12"/>
      <x:c r="X67" s="12"/>
      <x:c r="Y67" s="12"/>
      <x:c r="Z67" s="12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2"/>
      <x:c r="P68" s="12"/>
      <x:c r="Q68" s="12"/>
      <x:c r="R68" s="12"/>
      <x:c r="S68" s="12"/>
      <x:c r="T68" s="12"/>
      <x:c r="U68" s="12"/>
      <x:c r="V68" s="12"/>
      <x:c r="W68" s="12"/>
      <x:c r="X68" s="12"/>
      <x:c r="Y68" s="12"/>
      <x:c r="Z68" s="12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2"/>
      <x:c r="P69" s="12"/>
      <x:c r="Q69" s="12"/>
      <x:c r="R69" s="12"/>
      <x:c r="S69" s="12"/>
      <x:c r="T69" s="12"/>
      <x:c r="U69" s="12"/>
      <x:c r="V69" s="12"/>
      <x:c r="W69" s="12"/>
      <x:c r="X69" s="12"/>
      <x:c r="Y69" s="12"/>
      <x:c r="Z69" s="12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2"/>
      <x:c r="P70" s="12"/>
      <x:c r="Q70" s="12"/>
      <x:c r="R70" s="12"/>
      <x:c r="S70" s="12"/>
      <x:c r="T70" s="12"/>
      <x:c r="U70" s="12"/>
      <x:c r="V70" s="12"/>
      <x:c r="W70" s="12"/>
      <x:c r="X70" s="12"/>
      <x:c r="Y70" s="12"/>
      <x:c r="Z70" s="12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2"/>
      <x:c r="P71" s="12"/>
      <x:c r="Q71" s="12"/>
      <x:c r="R71" s="12"/>
      <x:c r="S71" s="12"/>
      <x:c r="T71" s="12"/>
      <x:c r="U71" s="12"/>
      <x:c r="V71" s="12"/>
      <x:c r="W71" s="12"/>
      <x:c r="X71" s="12"/>
      <x:c r="Y71" s="12"/>
      <x:c r="Z71" s="12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2"/>
      <x:c r="P72" s="12"/>
      <x:c r="Q72" s="12"/>
      <x:c r="R72" s="12"/>
      <x:c r="S72" s="12"/>
      <x:c r="T72" s="12"/>
      <x:c r="U72" s="12"/>
      <x:c r="V72" s="12"/>
      <x:c r="W72" s="12"/>
      <x:c r="X72" s="12"/>
      <x:c r="Y72" s="12"/>
      <x:c r="Z72" s="12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2"/>
      <x:c r="P73" s="12"/>
      <x:c r="Q73" s="12"/>
      <x:c r="R73" s="12"/>
      <x:c r="S73" s="12"/>
      <x:c r="T73" s="12"/>
      <x:c r="U73" s="12"/>
      <x:c r="V73" s="12"/>
      <x:c r="W73" s="12"/>
      <x:c r="X73" s="12"/>
      <x:c r="Y73" s="12"/>
      <x:c r="Z73" s="12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2"/>
      <x:c r="P74" s="12"/>
      <x:c r="Q74" s="12"/>
      <x:c r="R74" s="12"/>
      <x:c r="S74" s="12"/>
      <x:c r="T74" s="12"/>
      <x:c r="U74" s="12"/>
      <x:c r="V74" s="12"/>
      <x:c r="W74" s="12"/>
      <x:c r="X74" s="12"/>
      <x:c r="Y74" s="12"/>
      <x:c r="Z74" s="12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2"/>
      <x:c r="P75" s="12"/>
      <x:c r="Q75" s="12"/>
      <x:c r="R75" s="12"/>
      <x:c r="S75" s="12"/>
      <x:c r="T75" s="12"/>
      <x:c r="U75" s="12"/>
      <x:c r="V75" s="12"/>
      <x:c r="W75" s="12"/>
      <x:c r="X75" s="12"/>
      <x:c r="Y75" s="12"/>
      <x:c r="Z75" s="12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2"/>
      <x:c r="P76" s="12"/>
      <x:c r="Q76" s="12"/>
      <x:c r="R76" s="12"/>
      <x:c r="S76" s="12"/>
      <x:c r="T76" s="12"/>
      <x:c r="U76" s="12"/>
      <x:c r="V76" s="12"/>
      <x:c r="W76" s="12"/>
      <x:c r="X76" s="12"/>
      <x:c r="Y76" s="12"/>
      <x:c r="Z76" s="12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2"/>
      <x:c r="P77" s="12"/>
      <x:c r="Q77" s="12"/>
      <x:c r="R77" s="12"/>
      <x:c r="S77" s="12"/>
      <x:c r="T77" s="12"/>
      <x:c r="U77" s="12"/>
      <x:c r="V77" s="12"/>
      <x:c r="W77" s="12"/>
      <x:c r="X77" s="12"/>
      <x:c r="Y77" s="12"/>
      <x:c r="Z77" s="12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2"/>
      <x:c r="P78" s="12"/>
      <x:c r="Q78" s="12"/>
      <x:c r="R78" s="12"/>
      <x:c r="S78" s="12"/>
      <x:c r="T78" s="12"/>
      <x:c r="U78" s="12"/>
      <x:c r="V78" s="12"/>
      <x:c r="W78" s="12"/>
      <x:c r="X78" s="12"/>
      <x:c r="Y78" s="12"/>
      <x:c r="Z78" s="12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2"/>
      <x:c r="P79" s="12"/>
      <x:c r="Q79" s="12"/>
      <x:c r="R79" s="12"/>
      <x:c r="S79" s="12"/>
      <x:c r="T79" s="12"/>
      <x:c r="U79" s="12"/>
      <x:c r="V79" s="12"/>
      <x:c r="W79" s="12"/>
      <x:c r="X79" s="12"/>
      <x:c r="Y79" s="12"/>
      <x:c r="Z79" s="12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2"/>
      <x:c r="P80" s="12"/>
      <x:c r="Q80" s="12"/>
      <x:c r="R80" s="12"/>
      <x:c r="S80" s="12"/>
      <x:c r="T80" s="12"/>
      <x:c r="U80" s="12"/>
      <x:c r="V80" s="12"/>
      <x:c r="W80" s="12"/>
      <x:c r="X80" s="12"/>
      <x:c r="Y80" s="12"/>
      <x:c r="Z80" s="12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2"/>
      <x:c r="P81" s="12"/>
      <x:c r="Q81" s="12"/>
      <x:c r="R81" s="12"/>
      <x:c r="S81" s="12"/>
      <x:c r="T81" s="12"/>
      <x:c r="U81" s="12"/>
      <x:c r="V81" s="12"/>
      <x:c r="W81" s="12"/>
      <x:c r="X81" s="12"/>
      <x:c r="Y81" s="12"/>
      <x:c r="Z81" s="12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2"/>
      <x:c r="P82" s="12"/>
      <x:c r="Q82" s="12"/>
      <x:c r="R82" s="12"/>
      <x:c r="S82" s="12"/>
      <x:c r="T82" s="12"/>
      <x:c r="U82" s="12"/>
      <x:c r="V82" s="12"/>
      <x:c r="W82" s="12"/>
      <x:c r="X82" s="12"/>
      <x:c r="Y82" s="12"/>
      <x:c r="Z82" s="12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2"/>
      <x:c r="P83" s="12"/>
      <x:c r="Q83" s="12"/>
      <x:c r="R83" s="12"/>
      <x:c r="S83" s="12"/>
      <x:c r="T83" s="12"/>
      <x:c r="U83" s="12"/>
      <x:c r="V83" s="12"/>
      <x:c r="W83" s="12"/>
      <x:c r="X83" s="12"/>
      <x:c r="Y83" s="12"/>
      <x:c r="Z83" s="12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2"/>
      <x:c r="P84" s="12"/>
      <x:c r="Q84" s="12"/>
      <x:c r="R84" s="12"/>
      <x:c r="S84" s="12"/>
      <x:c r="T84" s="12"/>
      <x:c r="U84" s="12"/>
      <x:c r="V84" s="12"/>
      <x:c r="W84" s="12"/>
      <x:c r="X84" s="12"/>
      <x:c r="Y84" s="12"/>
      <x:c r="Z84" s="12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2"/>
      <x:c r="P85" s="12"/>
      <x:c r="Q85" s="12"/>
      <x:c r="R85" s="12"/>
      <x:c r="S85" s="12"/>
      <x:c r="T85" s="12"/>
      <x:c r="U85" s="12"/>
      <x:c r="V85" s="12"/>
      <x:c r="W85" s="12"/>
      <x:c r="X85" s="12"/>
      <x:c r="Y85" s="12"/>
      <x:c r="Z85" s="12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2"/>
      <x:c r="P86" s="12"/>
      <x:c r="Q86" s="12"/>
      <x:c r="R86" s="12"/>
      <x:c r="S86" s="12"/>
      <x:c r="T86" s="12"/>
      <x:c r="U86" s="12"/>
      <x:c r="V86" s="12"/>
      <x:c r="W86" s="12"/>
      <x:c r="X86" s="12"/>
      <x:c r="Y86" s="12"/>
      <x:c r="Z86" s="12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2"/>
      <x:c r="P87" s="12"/>
      <x:c r="Q87" s="12"/>
      <x:c r="R87" s="12"/>
      <x:c r="S87" s="12"/>
      <x:c r="T87" s="12"/>
      <x:c r="U87" s="12"/>
      <x:c r="V87" s="12"/>
      <x:c r="W87" s="12"/>
      <x:c r="X87" s="12"/>
      <x:c r="Y87" s="12"/>
      <x:c r="Z87" s="12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  <x:c r="S88" s="12"/>
      <x:c r="T88" s="12"/>
      <x:c r="U88" s="12"/>
      <x:c r="V88" s="12"/>
      <x:c r="W88" s="12"/>
      <x:c r="X88" s="12"/>
      <x:c r="Y88" s="12"/>
      <x:c r="Z88" s="12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2"/>
      <x:c r="P89" s="12"/>
      <x:c r="Q89" s="12"/>
      <x:c r="R89" s="12"/>
      <x:c r="S89" s="12"/>
      <x:c r="T89" s="12"/>
      <x:c r="U89" s="12"/>
      <x:c r="V89" s="12"/>
      <x:c r="W89" s="12"/>
      <x:c r="X89" s="12"/>
      <x:c r="Y89" s="12"/>
      <x:c r="Z89" s="12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2"/>
      <x:c r="P90" s="12"/>
      <x:c r="Q90" s="12"/>
      <x:c r="R90" s="12"/>
      <x:c r="S90" s="12"/>
      <x:c r="T90" s="12"/>
      <x:c r="U90" s="12"/>
      <x:c r="V90" s="12"/>
      <x:c r="W90" s="12"/>
      <x:c r="X90" s="12"/>
      <x:c r="Y90" s="12"/>
      <x:c r="Z90" s="12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2"/>
      <x:c r="P91" s="12"/>
      <x:c r="Q91" s="12"/>
      <x:c r="R91" s="12"/>
      <x:c r="S91" s="12"/>
      <x:c r="T91" s="12"/>
      <x:c r="U91" s="12"/>
      <x:c r="V91" s="12"/>
      <x:c r="W91" s="12"/>
      <x:c r="X91" s="12"/>
      <x:c r="Y91" s="12"/>
      <x:c r="Z91" s="12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2"/>
      <x:c r="P92" s="12"/>
      <x:c r="Q92" s="12"/>
      <x:c r="R92" s="12"/>
      <x:c r="S92" s="12"/>
      <x:c r="T92" s="12"/>
      <x:c r="U92" s="12"/>
      <x:c r="V92" s="12"/>
      <x:c r="W92" s="12"/>
      <x:c r="X92" s="12"/>
      <x:c r="Y92" s="12"/>
      <x:c r="Z92" s="12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2"/>
      <x:c r="P93" s="12"/>
      <x:c r="Q93" s="12"/>
      <x:c r="R93" s="12"/>
      <x:c r="S93" s="12"/>
      <x:c r="T93" s="12"/>
      <x:c r="U93" s="12"/>
      <x:c r="V93" s="12"/>
      <x:c r="W93" s="12"/>
      <x:c r="X93" s="12"/>
      <x:c r="Y93" s="12"/>
      <x:c r="Z93" s="12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2"/>
      <x:c r="P94" s="12"/>
      <x:c r="Q94" s="12"/>
      <x:c r="R94" s="12"/>
      <x:c r="S94" s="12"/>
      <x:c r="T94" s="12"/>
      <x:c r="U94" s="12"/>
      <x:c r="V94" s="12"/>
      <x:c r="W94" s="12"/>
      <x:c r="X94" s="12"/>
      <x:c r="Y94" s="12"/>
      <x:c r="Z94" s="12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2"/>
      <x:c r="P95" s="12"/>
      <x:c r="Q95" s="12"/>
      <x:c r="R95" s="12"/>
      <x:c r="S95" s="12"/>
      <x:c r="T95" s="12"/>
      <x:c r="U95" s="12"/>
      <x:c r="V95" s="12"/>
      <x:c r="W95" s="12"/>
      <x:c r="X95" s="12"/>
      <x:c r="Y95" s="12"/>
      <x:c r="Z95" s="12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2"/>
      <x:c r="P96" s="12"/>
      <x:c r="Q96" s="12"/>
      <x:c r="R96" s="12"/>
      <x:c r="S96" s="12"/>
      <x:c r="T96" s="12"/>
      <x:c r="U96" s="12"/>
      <x:c r="V96" s="12"/>
      <x:c r="W96" s="12"/>
      <x:c r="X96" s="12"/>
      <x:c r="Y96" s="12"/>
      <x:c r="Z96" s="12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2"/>
      <x:c r="P97" s="12"/>
      <x:c r="Q97" s="12"/>
      <x:c r="R97" s="12"/>
      <x:c r="S97" s="12"/>
      <x:c r="T97" s="12"/>
      <x:c r="U97" s="12"/>
      <x:c r="V97" s="12"/>
      <x:c r="W97" s="12"/>
      <x:c r="X97" s="12"/>
      <x:c r="Y97" s="12"/>
      <x:c r="Z97" s="12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2"/>
      <x:c r="P98" s="12"/>
      <x:c r="Q98" s="12"/>
      <x:c r="R98" s="12"/>
      <x:c r="S98" s="12"/>
      <x:c r="T98" s="12"/>
      <x:c r="U98" s="12"/>
      <x:c r="V98" s="12"/>
      <x:c r="W98" s="12"/>
      <x:c r="X98" s="12"/>
      <x:c r="Y98" s="12"/>
      <x:c r="Z98" s="12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2"/>
      <x:c r="P99" s="12"/>
      <x:c r="Q99" s="12"/>
      <x:c r="R99" s="12"/>
      <x:c r="S99" s="12"/>
      <x:c r="T99" s="12"/>
      <x:c r="U99" s="12"/>
      <x:c r="V99" s="12"/>
      <x:c r="W99" s="12"/>
      <x:c r="X99" s="12"/>
      <x:c r="Y99" s="12"/>
      <x:c r="Z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2"/>
      <x:c r="P100" s="12"/>
      <x:c r="Q100" s="12"/>
      <x:c r="R100" s="12"/>
      <x:c r="S100" s="12"/>
      <x:c r="T100" s="12"/>
      <x:c r="U100" s="12"/>
      <x:c r="V100" s="12"/>
      <x:c r="W100" s="12"/>
      <x:c r="X100" s="12"/>
      <x:c r="Y100" s="12"/>
      <x:c r="Z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2"/>
      <x:c r="P101" s="12"/>
      <x:c r="Q101" s="12"/>
      <x:c r="R101" s="12"/>
      <x:c r="S101" s="12"/>
      <x:c r="T101" s="12"/>
      <x:c r="U101" s="12"/>
      <x:c r="V101" s="12"/>
      <x:c r="W101" s="12"/>
      <x:c r="X101" s="12"/>
      <x:c r="Y101" s="12"/>
      <x:c r="Z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2"/>
      <x:c r="P102" s="12"/>
      <x:c r="Q102" s="12"/>
      <x:c r="R102" s="12"/>
      <x:c r="S102" s="12"/>
      <x:c r="T102" s="12"/>
      <x:c r="U102" s="12"/>
      <x:c r="V102" s="12"/>
      <x:c r="W102" s="12"/>
      <x:c r="X102" s="12"/>
      <x:c r="Y102" s="12"/>
      <x:c r="Z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2"/>
      <x:c r="P103" s="12"/>
      <x:c r="Q103" s="12"/>
      <x:c r="R103" s="12"/>
      <x:c r="S103" s="12"/>
      <x:c r="T103" s="12"/>
      <x:c r="U103" s="12"/>
      <x:c r="V103" s="12"/>
      <x:c r="W103" s="12"/>
      <x:c r="X103" s="12"/>
      <x:c r="Y103" s="12"/>
      <x:c r="Z103" s="12"/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2"/>
      <x:c r="P104" s="12"/>
      <x:c r="Q104" s="12"/>
      <x:c r="R104" s="12"/>
      <x:c r="S104" s="12"/>
      <x:c r="T104" s="12"/>
      <x:c r="U104" s="12"/>
      <x:c r="V104" s="12"/>
      <x:c r="W104" s="12"/>
      <x:c r="X104" s="12"/>
      <x:c r="Y104" s="12"/>
      <x:c r="Z104" s="12"/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2"/>
      <x:c r="P105" s="12"/>
      <x:c r="Q105" s="12"/>
      <x:c r="R105" s="12"/>
      <x:c r="S105" s="12"/>
      <x:c r="T105" s="12"/>
      <x:c r="U105" s="12"/>
      <x:c r="V105" s="12"/>
      <x:c r="W105" s="12"/>
      <x:c r="X105" s="12"/>
      <x:c r="Y105" s="12"/>
      <x:c r="Z105" s="12"/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2"/>
      <x:c r="P106" s="12"/>
      <x:c r="Q106" s="12"/>
      <x:c r="R106" s="12"/>
      <x:c r="S106" s="12"/>
      <x:c r="T106" s="12"/>
      <x:c r="U106" s="12"/>
      <x:c r="V106" s="12"/>
      <x:c r="W106" s="12"/>
      <x:c r="X106" s="12"/>
      <x:c r="Y106" s="12"/>
      <x:c r="Z106" s="12"/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2"/>
      <x:c r="P107" s="12"/>
      <x:c r="Q107" s="12"/>
      <x:c r="R107" s="12"/>
      <x:c r="S107" s="12"/>
      <x:c r="T107" s="12"/>
      <x:c r="U107" s="12"/>
      <x:c r="V107" s="12"/>
      <x:c r="W107" s="12"/>
      <x:c r="X107" s="12"/>
      <x:c r="Y107" s="12"/>
      <x:c r="Z107" s="12"/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2"/>
      <x:c r="P108" s="12"/>
      <x:c r="Q108" s="12"/>
      <x:c r="R108" s="12"/>
      <x:c r="S108" s="12"/>
      <x:c r="T108" s="12"/>
      <x:c r="U108" s="12"/>
      <x:c r="V108" s="12"/>
      <x:c r="W108" s="12"/>
      <x:c r="X108" s="12"/>
      <x:c r="Y108" s="12"/>
      <x:c r="Z108" s="12"/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2"/>
      <x:c r="P109" s="12"/>
      <x:c r="Q109" s="12"/>
      <x:c r="R109" s="12"/>
      <x:c r="S109" s="12"/>
      <x:c r="T109" s="12"/>
      <x:c r="U109" s="12"/>
      <x:c r="V109" s="12"/>
      <x:c r="W109" s="12"/>
      <x:c r="X109" s="12"/>
      <x:c r="Y109" s="12"/>
      <x:c r="Z109" s="12"/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2"/>
      <x:c r="P110" s="12"/>
      <x:c r="Q110" s="12"/>
      <x:c r="R110" s="12"/>
      <x:c r="S110" s="12"/>
      <x:c r="T110" s="12"/>
      <x:c r="U110" s="12"/>
      <x:c r="V110" s="12"/>
      <x:c r="W110" s="12"/>
      <x:c r="X110" s="12"/>
      <x:c r="Y110" s="12"/>
      <x:c r="Z110" s="12"/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2"/>
      <x:c r="P111" s="12"/>
      <x:c r="Q111" s="12"/>
      <x:c r="R111" s="12"/>
      <x:c r="S111" s="12"/>
      <x:c r="T111" s="12"/>
      <x:c r="U111" s="12"/>
      <x:c r="V111" s="12"/>
      <x:c r="W111" s="12"/>
      <x:c r="X111" s="12"/>
      <x:c r="Y111" s="12"/>
      <x:c r="Z111" s="12"/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2"/>
      <x:c r="P112" s="12"/>
      <x:c r="Q112" s="12"/>
      <x:c r="R112" s="12"/>
      <x:c r="S112" s="12"/>
      <x:c r="T112" s="12"/>
      <x:c r="U112" s="12"/>
      <x:c r="V112" s="12"/>
      <x:c r="W112" s="12"/>
      <x:c r="X112" s="12"/>
      <x:c r="Y112" s="12"/>
      <x:c r="Z112" s="12"/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2"/>
      <x:c r="P113" s="12"/>
      <x:c r="Q113" s="12"/>
      <x:c r="R113" s="12"/>
      <x:c r="S113" s="12"/>
      <x:c r="T113" s="12"/>
      <x:c r="U113" s="12"/>
      <x:c r="V113" s="12"/>
      <x:c r="W113" s="12"/>
      <x:c r="X113" s="12"/>
      <x:c r="Y113" s="12"/>
      <x:c r="Z113" s="12"/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2"/>
      <x:c r="P114" s="12"/>
      <x:c r="Q114" s="12"/>
      <x:c r="R114" s="12"/>
      <x:c r="S114" s="12"/>
      <x:c r="T114" s="12"/>
      <x:c r="U114" s="12"/>
      <x:c r="V114" s="12"/>
      <x:c r="W114" s="12"/>
      <x:c r="X114" s="12"/>
      <x:c r="Y114" s="12"/>
      <x:c r="Z114" s="12"/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2"/>
      <x:c r="P115" s="12"/>
      <x:c r="Q115" s="12"/>
      <x:c r="R115" s="12"/>
      <x:c r="S115" s="12"/>
      <x:c r="T115" s="12"/>
      <x:c r="U115" s="12"/>
      <x:c r="V115" s="12"/>
      <x:c r="W115" s="12"/>
      <x:c r="X115" s="12"/>
      <x:c r="Y115" s="12"/>
      <x:c r="Z115" s="12"/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2"/>
      <x:c r="P116" s="12"/>
      <x:c r="Q116" s="12"/>
      <x:c r="R116" s="12"/>
      <x:c r="S116" s="12"/>
      <x:c r="T116" s="12"/>
      <x:c r="U116" s="12"/>
      <x:c r="V116" s="12"/>
      <x:c r="W116" s="12"/>
      <x:c r="X116" s="12"/>
      <x:c r="Y116" s="12"/>
      <x:c r="Z116" s="12"/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2"/>
      <x:c r="P117" s="12"/>
      <x:c r="Q117" s="12"/>
      <x:c r="R117" s="12"/>
      <x:c r="S117" s="12"/>
      <x:c r="T117" s="12"/>
      <x:c r="U117" s="12"/>
      <x:c r="V117" s="12"/>
      <x:c r="W117" s="12"/>
      <x:c r="X117" s="12"/>
      <x:c r="Y117" s="12"/>
      <x:c r="Z117" s="12"/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2"/>
      <x:c r="P118" s="12"/>
      <x:c r="Q118" s="12"/>
      <x:c r="R118" s="12"/>
      <x:c r="S118" s="12"/>
      <x:c r="T118" s="12"/>
      <x:c r="U118" s="12"/>
      <x:c r="V118" s="12"/>
      <x:c r="W118" s="12"/>
      <x:c r="X118" s="12"/>
      <x:c r="Y118" s="12"/>
      <x:c r="Z118" s="12"/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2"/>
      <x:c r="P119" s="12"/>
      <x:c r="Q119" s="12"/>
      <x:c r="R119" s="12"/>
      <x:c r="S119" s="12"/>
      <x:c r="T119" s="12"/>
      <x:c r="U119" s="12"/>
      <x:c r="V119" s="12"/>
      <x:c r="W119" s="12"/>
      <x:c r="X119" s="12"/>
      <x:c r="Y119" s="12"/>
      <x:c r="Z119" s="12"/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2"/>
      <x:c r="P120" s="12"/>
      <x:c r="Q120" s="12"/>
      <x:c r="R120" s="12"/>
      <x:c r="S120" s="12"/>
      <x:c r="T120" s="12"/>
      <x:c r="U120" s="12"/>
      <x:c r="V120" s="12"/>
      <x:c r="W120" s="12"/>
      <x:c r="X120" s="12"/>
      <x:c r="Y120" s="12"/>
      <x:c r="Z120" s="12"/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2"/>
      <x:c r="P121" s="12"/>
      <x:c r="Q121" s="12"/>
      <x:c r="R121" s="12"/>
      <x:c r="S121" s="12"/>
      <x:c r="T121" s="12"/>
      <x:c r="U121" s="12"/>
      <x:c r="V121" s="12"/>
      <x:c r="W121" s="12"/>
      <x:c r="X121" s="12"/>
      <x:c r="Y121" s="12"/>
      <x:c r="Z121" s="12"/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2"/>
      <x:c r="P122" s="12"/>
      <x:c r="Q122" s="12"/>
      <x:c r="R122" s="12"/>
      <x:c r="S122" s="12"/>
      <x:c r="T122" s="12"/>
      <x:c r="U122" s="12"/>
      <x:c r="V122" s="12"/>
      <x:c r="W122" s="12"/>
      <x:c r="X122" s="12"/>
      <x:c r="Y122" s="12"/>
      <x:c r="Z122" s="12"/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2"/>
      <x:c r="P123" s="12"/>
      <x:c r="Q123" s="12"/>
      <x:c r="R123" s="12"/>
      <x:c r="S123" s="12"/>
      <x:c r="T123" s="12"/>
      <x:c r="U123" s="12"/>
      <x:c r="V123" s="12"/>
      <x:c r="W123" s="12"/>
      <x:c r="X123" s="12"/>
      <x:c r="Y123" s="12"/>
      <x:c r="Z123" s="12"/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2"/>
      <x:c r="P124" s="12"/>
      <x:c r="Q124" s="12"/>
      <x:c r="R124" s="12"/>
      <x:c r="S124" s="12"/>
      <x:c r="T124" s="12"/>
      <x:c r="U124" s="12"/>
      <x:c r="V124" s="12"/>
      <x:c r="W124" s="12"/>
      <x:c r="X124" s="12"/>
      <x:c r="Y124" s="12"/>
      <x:c r="Z124" s="12"/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2"/>
      <x:c r="P125" s="12"/>
      <x:c r="Q125" s="12"/>
      <x:c r="R125" s="12"/>
      <x:c r="S125" s="12"/>
      <x:c r="T125" s="12"/>
      <x:c r="U125" s="12"/>
      <x:c r="V125" s="12"/>
      <x:c r="W125" s="12"/>
      <x:c r="X125" s="12"/>
      <x:c r="Y125" s="12"/>
      <x:c r="Z125" s="12"/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2"/>
      <x:c r="P126" s="12"/>
      <x:c r="Q126" s="12"/>
      <x:c r="R126" s="12"/>
      <x:c r="S126" s="12"/>
      <x:c r="T126" s="12"/>
      <x:c r="U126" s="12"/>
      <x:c r="V126" s="12"/>
      <x:c r="W126" s="12"/>
      <x:c r="X126" s="12"/>
      <x:c r="Y126" s="12"/>
      <x:c r="Z126" s="12"/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2"/>
      <x:c r="P127" s="12"/>
      <x:c r="Q127" s="12"/>
      <x:c r="R127" s="12"/>
      <x:c r="S127" s="12"/>
      <x:c r="T127" s="12"/>
      <x:c r="U127" s="12"/>
      <x:c r="V127" s="12"/>
      <x:c r="W127" s="12"/>
      <x:c r="X127" s="12"/>
      <x:c r="Y127" s="12"/>
      <x:c r="Z127" s="12"/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2"/>
      <x:c r="P128" s="12"/>
      <x:c r="Q128" s="12"/>
      <x:c r="R128" s="12"/>
      <x:c r="S128" s="12"/>
      <x:c r="T128" s="12"/>
      <x:c r="U128" s="12"/>
      <x:c r="V128" s="12"/>
      <x:c r="W128" s="12"/>
      <x:c r="X128" s="12"/>
      <x:c r="Y128" s="12"/>
      <x:c r="Z128" s="12"/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2"/>
      <x:c r="P129" s="12"/>
      <x:c r="Q129" s="12"/>
      <x:c r="R129" s="12"/>
      <x:c r="S129" s="12"/>
      <x:c r="T129" s="12"/>
      <x:c r="U129" s="12"/>
      <x:c r="V129" s="12"/>
      <x:c r="W129" s="12"/>
      <x:c r="X129" s="12"/>
      <x:c r="Y129" s="12"/>
      <x:c r="Z129" s="12"/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2"/>
      <x:c r="P130" s="12"/>
      <x:c r="Q130" s="12"/>
      <x:c r="R130" s="12"/>
      <x:c r="S130" s="12"/>
      <x:c r="T130" s="12"/>
      <x:c r="U130" s="12"/>
      <x:c r="V130" s="12"/>
      <x:c r="W130" s="12"/>
      <x:c r="X130" s="12"/>
      <x:c r="Y130" s="12"/>
      <x:c r="Z130" s="12"/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2"/>
      <x:c r="P131" s="12"/>
      <x:c r="Q131" s="12"/>
      <x:c r="R131" s="12"/>
      <x:c r="S131" s="12"/>
      <x:c r="T131" s="12"/>
      <x:c r="U131" s="12"/>
      <x:c r="V131" s="12"/>
      <x:c r="W131" s="12"/>
      <x:c r="X131" s="12"/>
      <x:c r="Y131" s="12"/>
      <x:c r="Z131" s="12"/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2"/>
      <x:c r="P132" s="12"/>
      <x:c r="Q132" s="12"/>
      <x:c r="R132" s="12"/>
      <x:c r="S132" s="12"/>
      <x:c r="T132" s="12"/>
      <x:c r="U132" s="12"/>
      <x:c r="V132" s="12"/>
      <x:c r="W132" s="12"/>
      <x:c r="X132" s="12"/>
      <x:c r="Y132" s="12"/>
      <x:c r="Z132" s="12"/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2"/>
      <x:c r="P133" s="12"/>
      <x:c r="Q133" s="12"/>
      <x:c r="R133" s="12"/>
      <x:c r="S133" s="12"/>
      <x:c r="T133" s="12"/>
      <x:c r="U133" s="12"/>
      <x:c r="V133" s="12"/>
      <x:c r="W133" s="12"/>
      <x:c r="X133" s="12"/>
      <x:c r="Y133" s="12"/>
      <x:c r="Z133" s="12"/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2"/>
      <x:c r="P134" s="12"/>
      <x:c r="Q134" s="12"/>
      <x:c r="R134" s="12"/>
      <x:c r="S134" s="12"/>
      <x:c r="T134" s="12"/>
      <x:c r="U134" s="12"/>
      <x:c r="V134" s="12"/>
      <x:c r="W134" s="12"/>
      <x:c r="X134" s="12"/>
      <x:c r="Y134" s="12"/>
      <x:c r="Z134" s="12"/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2"/>
      <x:c r="P135" s="12"/>
      <x:c r="Q135" s="12"/>
      <x:c r="R135" s="12"/>
      <x:c r="S135" s="12"/>
      <x:c r="T135" s="12"/>
      <x:c r="U135" s="12"/>
      <x:c r="V135" s="12"/>
      <x:c r="W135" s="12"/>
      <x:c r="X135" s="12"/>
      <x:c r="Y135" s="12"/>
      <x:c r="Z135" s="12"/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2"/>
      <x:c r="P136" s="12"/>
      <x:c r="Q136" s="12"/>
      <x:c r="R136" s="12"/>
      <x:c r="S136" s="12"/>
      <x:c r="T136" s="12"/>
      <x:c r="U136" s="12"/>
      <x:c r="V136" s="12"/>
      <x:c r="W136" s="12"/>
      <x:c r="X136" s="12"/>
      <x:c r="Y136" s="12"/>
      <x:c r="Z136" s="12"/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2"/>
      <x:c r="P137" s="12"/>
      <x:c r="Q137" s="12"/>
      <x:c r="R137" s="12"/>
      <x:c r="S137" s="12"/>
      <x:c r="T137" s="12"/>
      <x:c r="U137" s="12"/>
      <x:c r="V137" s="12"/>
      <x:c r="W137" s="12"/>
      <x:c r="X137" s="12"/>
      <x:c r="Y137" s="12"/>
      <x:c r="Z137" s="12"/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2"/>
      <x:c r="P138" s="12"/>
      <x:c r="Q138" s="12"/>
      <x:c r="R138" s="12"/>
      <x:c r="S138" s="12"/>
      <x:c r="T138" s="12"/>
      <x:c r="U138" s="12"/>
      <x:c r="V138" s="12"/>
      <x:c r="W138" s="12"/>
      <x:c r="X138" s="12"/>
      <x:c r="Y138" s="12"/>
      <x:c r="Z138" s="12"/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2"/>
      <x:c r="P139" s="12"/>
      <x:c r="Q139" s="12"/>
      <x:c r="R139" s="12"/>
      <x:c r="S139" s="12"/>
      <x:c r="T139" s="12"/>
      <x:c r="U139" s="12"/>
      <x:c r="V139" s="12"/>
      <x:c r="W139" s="12"/>
      <x:c r="X139" s="12"/>
      <x:c r="Y139" s="12"/>
      <x:c r="Z139" s="12"/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2"/>
      <x:c r="P140" s="12"/>
      <x:c r="Q140" s="12"/>
      <x:c r="R140" s="12"/>
      <x:c r="S140" s="12"/>
      <x:c r="T140" s="12"/>
      <x:c r="U140" s="12"/>
      <x:c r="V140" s="12"/>
      <x:c r="W140" s="12"/>
      <x:c r="X140" s="12"/>
      <x:c r="Y140" s="12"/>
      <x:c r="Z140" s="12"/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2"/>
      <x:c r="P141" s="12"/>
      <x:c r="Q141" s="12"/>
      <x:c r="R141" s="12"/>
      <x:c r="S141" s="12"/>
      <x:c r="T141" s="12"/>
      <x:c r="U141" s="12"/>
      <x:c r="V141" s="12"/>
      <x:c r="W141" s="12"/>
      <x:c r="X141" s="12"/>
      <x:c r="Y141" s="12"/>
      <x:c r="Z141" s="12"/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2"/>
      <x:c r="P142" s="12"/>
      <x:c r="Q142" s="12"/>
      <x:c r="R142" s="12"/>
      <x:c r="S142" s="12"/>
      <x:c r="T142" s="12"/>
      <x:c r="U142" s="12"/>
      <x:c r="V142" s="12"/>
      <x:c r="W142" s="12"/>
      <x:c r="X142" s="12"/>
      <x:c r="Y142" s="12"/>
      <x:c r="Z142" s="12"/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2"/>
      <x:c r="P143" s="12"/>
      <x:c r="Q143" s="12"/>
      <x:c r="R143" s="12"/>
      <x:c r="S143" s="12"/>
      <x:c r="T143" s="12"/>
      <x:c r="U143" s="12"/>
      <x:c r="V143" s="12"/>
      <x:c r="W143" s="12"/>
      <x:c r="X143" s="12"/>
      <x:c r="Y143" s="12"/>
      <x:c r="Z143" s="12"/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2"/>
      <x:c r="P144" s="12"/>
      <x:c r="Q144" s="12"/>
      <x:c r="R144" s="12"/>
      <x:c r="S144" s="12"/>
      <x:c r="T144" s="12"/>
      <x:c r="U144" s="12"/>
      <x:c r="V144" s="12"/>
      <x:c r="W144" s="12"/>
      <x:c r="X144" s="12"/>
      <x:c r="Y144" s="12"/>
      <x:c r="Z144" s="12"/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2"/>
      <x:c r="P145" s="12"/>
      <x:c r="Q145" s="12"/>
      <x:c r="R145" s="12"/>
      <x:c r="S145" s="12"/>
      <x:c r="T145" s="12"/>
      <x:c r="U145" s="12"/>
      <x:c r="V145" s="12"/>
      <x:c r="W145" s="12"/>
      <x:c r="X145" s="12"/>
      <x:c r="Y145" s="12"/>
      <x:c r="Z145" s="12"/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2"/>
      <x:c r="P146" s="12"/>
      <x:c r="Q146" s="12"/>
      <x:c r="R146" s="12"/>
      <x:c r="S146" s="12"/>
      <x:c r="T146" s="12"/>
      <x:c r="U146" s="12"/>
      <x:c r="V146" s="12"/>
      <x:c r="W146" s="12"/>
      <x:c r="X146" s="12"/>
      <x:c r="Y146" s="12"/>
      <x:c r="Z146" s="12"/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2"/>
      <x:c r="P147" s="12"/>
      <x:c r="Q147" s="12"/>
      <x:c r="R147" s="12"/>
      <x:c r="S147" s="12"/>
      <x:c r="T147" s="12"/>
      <x:c r="U147" s="12"/>
      <x:c r="V147" s="12"/>
      <x:c r="W147" s="12"/>
      <x:c r="X147" s="12"/>
      <x:c r="Y147" s="12"/>
      <x:c r="Z147" s="12"/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2"/>
      <x:c r="P148" s="12"/>
      <x:c r="Q148" s="12"/>
      <x:c r="R148" s="12"/>
      <x:c r="S148" s="12"/>
      <x:c r="T148" s="12"/>
      <x:c r="U148" s="12"/>
      <x:c r="V148" s="12"/>
      <x:c r="W148" s="12"/>
      <x:c r="X148" s="12"/>
      <x:c r="Y148" s="12"/>
      <x:c r="Z148" s="12"/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2"/>
      <x:c r="P149" s="12"/>
      <x:c r="Q149" s="12"/>
      <x:c r="R149" s="12"/>
      <x:c r="S149" s="12"/>
      <x:c r="T149" s="12"/>
      <x:c r="U149" s="12"/>
      <x:c r="V149" s="12"/>
      <x:c r="W149" s="12"/>
      <x:c r="X149" s="12"/>
      <x:c r="Y149" s="12"/>
      <x:c r="Z149" s="12"/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2"/>
      <x:c r="P150" s="12"/>
      <x:c r="Q150" s="12"/>
      <x:c r="R150" s="12"/>
      <x:c r="S150" s="12"/>
      <x:c r="T150" s="12"/>
      <x:c r="U150" s="12"/>
      <x:c r="V150" s="12"/>
      <x:c r="W150" s="12"/>
      <x:c r="X150" s="12"/>
      <x:c r="Y150" s="12"/>
      <x:c r="Z150" s="12"/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2"/>
      <x:c r="P151" s="12"/>
      <x:c r="Q151" s="12"/>
      <x:c r="R151" s="12"/>
      <x:c r="S151" s="12"/>
      <x:c r="T151" s="12"/>
      <x:c r="U151" s="12"/>
      <x:c r="V151" s="12"/>
      <x:c r="W151" s="12"/>
      <x:c r="X151" s="12"/>
      <x:c r="Y151" s="12"/>
      <x:c r="Z151" s="12"/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2"/>
      <x:c r="P152" s="12"/>
      <x:c r="Q152" s="12"/>
      <x:c r="R152" s="12"/>
      <x:c r="S152" s="12"/>
      <x:c r="T152" s="12"/>
      <x:c r="U152" s="12"/>
      <x:c r="V152" s="12"/>
      <x:c r="W152" s="12"/>
      <x:c r="X152" s="12"/>
      <x:c r="Y152" s="12"/>
      <x:c r="Z152" s="12"/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2"/>
      <x:c r="P153" s="12"/>
      <x:c r="Q153" s="12"/>
      <x:c r="R153" s="12"/>
      <x:c r="S153" s="12"/>
      <x:c r="T153" s="12"/>
      <x:c r="U153" s="12"/>
      <x:c r="V153" s="12"/>
      <x:c r="W153" s="12"/>
      <x:c r="X153" s="12"/>
      <x:c r="Y153" s="12"/>
      <x:c r="Z153" s="12"/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2"/>
      <x:c r="P154" s="12"/>
      <x:c r="Q154" s="12"/>
      <x:c r="R154" s="12"/>
      <x:c r="S154" s="12"/>
      <x:c r="T154" s="12"/>
      <x:c r="U154" s="12"/>
      <x:c r="V154" s="12"/>
      <x:c r="W154" s="12"/>
      <x:c r="X154" s="12"/>
      <x:c r="Y154" s="12"/>
      <x:c r="Z154" s="12"/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2"/>
      <x:c r="P155" s="12"/>
      <x:c r="Q155" s="12"/>
      <x:c r="R155" s="12"/>
      <x:c r="S155" s="12"/>
      <x:c r="T155" s="12"/>
      <x:c r="U155" s="12"/>
      <x:c r="V155" s="12"/>
      <x:c r="W155" s="12"/>
      <x:c r="X155" s="12"/>
      <x:c r="Y155" s="12"/>
      <x:c r="Z155" s="12"/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2"/>
      <x:c r="P156" s="12"/>
      <x:c r="Q156" s="12"/>
      <x:c r="R156" s="12"/>
      <x:c r="S156" s="12"/>
      <x:c r="T156" s="12"/>
      <x:c r="U156" s="12"/>
      <x:c r="V156" s="12"/>
      <x:c r="W156" s="12"/>
      <x:c r="X156" s="12"/>
      <x:c r="Y156" s="12"/>
      <x:c r="Z156" s="12"/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2"/>
      <x:c r="P157" s="12"/>
      <x:c r="Q157" s="12"/>
      <x:c r="R157" s="12"/>
      <x:c r="S157" s="12"/>
      <x:c r="T157" s="12"/>
      <x:c r="U157" s="12"/>
      <x:c r="V157" s="12"/>
      <x:c r="W157" s="12"/>
      <x:c r="X157" s="12"/>
      <x:c r="Y157" s="12"/>
      <x:c r="Z157" s="12"/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2"/>
      <x:c r="P158" s="12"/>
      <x:c r="Q158" s="12"/>
      <x:c r="R158" s="12"/>
      <x:c r="S158" s="12"/>
      <x:c r="T158" s="12"/>
      <x:c r="U158" s="12"/>
      <x:c r="V158" s="12"/>
      <x:c r="W158" s="12"/>
      <x:c r="X158" s="12"/>
      <x:c r="Y158" s="12"/>
      <x:c r="Z158" s="12"/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2"/>
      <x:c r="P159" s="12"/>
      <x:c r="Q159" s="12"/>
      <x:c r="R159" s="12"/>
      <x:c r="S159" s="12"/>
      <x:c r="T159" s="12"/>
      <x:c r="U159" s="12"/>
      <x:c r="V159" s="12"/>
      <x:c r="W159" s="12"/>
      <x:c r="X159" s="12"/>
      <x:c r="Y159" s="12"/>
      <x:c r="Z159" s="12"/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2"/>
      <x:c r="P160" s="12"/>
      <x:c r="Q160" s="12"/>
      <x:c r="R160" s="12"/>
      <x:c r="S160" s="12"/>
      <x:c r="T160" s="12"/>
      <x:c r="U160" s="12"/>
      <x:c r="V160" s="12"/>
      <x:c r="W160" s="12"/>
      <x:c r="X160" s="12"/>
      <x:c r="Y160" s="12"/>
      <x:c r="Z160" s="12"/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2"/>
      <x:c r="P161" s="12"/>
      <x:c r="Q161" s="12"/>
      <x:c r="R161" s="12"/>
      <x:c r="S161" s="12"/>
      <x:c r="T161" s="12"/>
      <x:c r="U161" s="12"/>
      <x:c r="V161" s="12"/>
      <x:c r="W161" s="12"/>
      <x:c r="X161" s="12"/>
      <x:c r="Y161" s="12"/>
      <x:c r="Z161" s="12"/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2"/>
      <x:c r="P162" s="12"/>
      <x:c r="Q162" s="12"/>
      <x:c r="R162" s="12"/>
      <x:c r="S162" s="12"/>
      <x:c r="T162" s="12"/>
      <x:c r="U162" s="12"/>
      <x:c r="V162" s="12"/>
      <x:c r="W162" s="12"/>
      <x:c r="X162" s="12"/>
      <x:c r="Y162" s="12"/>
      <x:c r="Z162" s="12"/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2"/>
      <x:c r="P163" s="12"/>
      <x:c r="Q163" s="12"/>
      <x:c r="R163" s="12"/>
      <x:c r="S163" s="12"/>
      <x:c r="T163" s="12"/>
      <x:c r="U163" s="12"/>
      <x:c r="V163" s="12"/>
      <x:c r="W163" s="12"/>
      <x:c r="X163" s="12"/>
      <x:c r="Y163" s="12"/>
      <x:c r="Z163" s="12"/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2"/>
      <x:c r="P164" s="12"/>
      <x:c r="Q164" s="12"/>
      <x:c r="R164" s="12"/>
      <x:c r="S164" s="12"/>
      <x:c r="T164" s="12"/>
      <x:c r="U164" s="12"/>
      <x:c r="V164" s="12"/>
      <x:c r="W164" s="12"/>
      <x:c r="X164" s="12"/>
      <x:c r="Y164" s="12"/>
      <x:c r="Z164" s="12"/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2"/>
      <x:c r="P165" s="12"/>
      <x:c r="Q165" s="12"/>
      <x:c r="R165" s="12"/>
      <x:c r="S165" s="12"/>
      <x:c r="T165" s="12"/>
      <x:c r="U165" s="12"/>
      <x:c r="V165" s="12"/>
      <x:c r="W165" s="12"/>
      <x:c r="X165" s="12"/>
      <x:c r="Y165" s="12"/>
      <x:c r="Z165" s="12"/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2"/>
      <x:c r="P166" s="12"/>
      <x:c r="Q166" s="12"/>
      <x:c r="R166" s="12"/>
      <x:c r="S166" s="12"/>
      <x:c r="T166" s="12"/>
      <x:c r="U166" s="12"/>
      <x:c r="V166" s="12"/>
      <x:c r="W166" s="12"/>
      <x:c r="X166" s="12"/>
      <x:c r="Y166" s="12"/>
      <x:c r="Z166" s="12"/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2"/>
      <x:c r="P167" s="12"/>
      <x:c r="Q167" s="12"/>
      <x:c r="R167" s="12"/>
      <x:c r="S167" s="12"/>
      <x:c r="T167" s="12"/>
      <x:c r="U167" s="12"/>
      <x:c r="V167" s="12"/>
      <x:c r="W167" s="12"/>
      <x:c r="X167" s="12"/>
      <x:c r="Y167" s="12"/>
      <x:c r="Z167" s="12"/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2"/>
      <x:c r="P168" s="12"/>
      <x:c r="Q168" s="12"/>
      <x:c r="R168" s="12"/>
      <x:c r="S168" s="12"/>
      <x:c r="T168" s="12"/>
      <x:c r="U168" s="12"/>
      <x:c r="V168" s="12"/>
      <x:c r="W168" s="12"/>
      <x:c r="X168" s="12"/>
      <x:c r="Y168" s="12"/>
      <x:c r="Z168" s="12"/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2"/>
      <x:c r="P169" s="12"/>
      <x:c r="Q169" s="12"/>
      <x:c r="R169" s="12"/>
      <x:c r="S169" s="12"/>
      <x:c r="T169" s="12"/>
      <x:c r="U169" s="12"/>
      <x:c r="V169" s="12"/>
      <x:c r="W169" s="12"/>
      <x:c r="X169" s="12"/>
      <x:c r="Y169" s="12"/>
      <x:c r="Z169" s="12"/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2"/>
      <x:c r="P170" s="12"/>
      <x:c r="Q170" s="12"/>
      <x:c r="R170" s="12"/>
      <x:c r="S170" s="12"/>
      <x:c r="T170" s="12"/>
      <x:c r="U170" s="12"/>
      <x:c r="V170" s="12"/>
      <x:c r="W170" s="12"/>
      <x:c r="X170" s="12"/>
      <x:c r="Y170" s="12"/>
      <x:c r="Z170" s="12"/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2"/>
      <x:c r="P171" s="12"/>
      <x:c r="Q171" s="12"/>
      <x:c r="R171" s="12"/>
      <x:c r="S171" s="12"/>
      <x:c r="T171" s="12"/>
      <x:c r="U171" s="12"/>
      <x:c r="V171" s="12"/>
      <x:c r="W171" s="12"/>
      <x:c r="X171" s="12"/>
      <x:c r="Y171" s="12"/>
      <x:c r="Z171" s="12"/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2"/>
      <x:c r="P172" s="12"/>
      <x:c r="Q172" s="12"/>
      <x:c r="R172" s="12"/>
      <x:c r="S172" s="12"/>
      <x:c r="T172" s="12"/>
      <x:c r="U172" s="12"/>
      <x:c r="V172" s="12"/>
      <x:c r="W172" s="12"/>
      <x:c r="X172" s="12"/>
      <x:c r="Y172" s="12"/>
      <x:c r="Z172" s="12"/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2"/>
      <x:c r="P173" s="12"/>
      <x:c r="Q173" s="12"/>
      <x:c r="R173" s="12"/>
      <x:c r="S173" s="12"/>
      <x:c r="T173" s="12"/>
      <x:c r="U173" s="12"/>
      <x:c r="V173" s="12"/>
      <x:c r="W173" s="12"/>
      <x:c r="X173" s="12"/>
      <x:c r="Y173" s="12"/>
      <x:c r="Z173" s="12"/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2"/>
      <x:c r="P174" s="12"/>
      <x:c r="Q174" s="12"/>
      <x:c r="R174" s="12"/>
      <x:c r="S174" s="12"/>
      <x:c r="T174" s="12"/>
      <x:c r="U174" s="12"/>
      <x:c r="V174" s="12"/>
      <x:c r="W174" s="12"/>
      <x:c r="X174" s="12"/>
      <x:c r="Y174" s="12"/>
      <x:c r="Z174" s="12"/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2"/>
      <x:c r="P175" s="12"/>
      <x:c r="Q175" s="12"/>
      <x:c r="R175" s="12"/>
      <x:c r="S175" s="12"/>
      <x:c r="T175" s="12"/>
      <x:c r="U175" s="12"/>
      <x:c r="V175" s="12"/>
      <x:c r="W175" s="12"/>
      <x:c r="X175" s="12"/>
      <x:c r="Y175" s="12"/>
      <x:c r="Z175" s="12"/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2"/>
      <x:c r="P176" s="12"/>
      <x:c r="Q176" s="12"/>
      <x:c r="R176" s="12"/>
      <x:c r="S176" s="12"/>
      <x:c r="T176" s="12"/>
      <x:c r="U176" s="12"/>
      <x:c r="V176" s="12"/>
      <x:c r="W176" s="12"/>
      <x:c r="X176" s="12"/>
      <x:c r="Y176" s="12"/>
      <x:c r="Z176" s="12"/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2"/>
      <x:c r="P177" s="12"/>
      <x:c r="Q177" s="12"/>
      <x:c r="R177" s="12"/>
      <x:c r="S177" s="12"/>
      <x:c r="T177" s="12"/>
      <x:c r="U177" s="12"/>
      <x:c r="V177" s="12"/>
      <x:c r="W177" s="12"/>
      <x:c r="X177" s="12"/>
      <x:c r="Y177" s="12"/>
      <x:c r="Z177" s="12"/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2"/>
      <x:c r="P178" s="12"/>
      <x:c r="Q178" s="12"/>
      <x:c r="R178" s="12"/>
      <x:c r="S178" s="12"/>
      <x:c r="T178" s="12"/>
      <x:c r="U178" s="12"/>
      <x:c r="V178" s="12"/>
      <x:c r="W178" s="12"/>
      <x:c r="X178" s="12"/>
      <x:c r="Y178" s="12"/>
      <x:c r="Z178" s="12"/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2"/>
      <x:c r="P179" s="12"/>
      <x:c r="Q179" s="12"/>
      <x:c r="R179" s="12"/>
      <x:c r="S179" s="12"/>
      <x:c r="T179" s="12"/>
      <x:c r="U179" s="12"/>
      <x:c r="V179" s="12"/>
      <x:c r="W179" s="12"/>
      <x:c r="X179" s="12"/>
      <x:c r="Y179" s="12"/>
      <x:c r="Z179" s="12"/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2"/>
      <x:c r="P180" s="12"/>
      <x:c r="Q180" s="12"/>
      <x:c r="R180" s="12"/>
      <x:c r="S180" s="12"/>
      <x:c r="T180" s="12"/>
      <x:c r="U180" s="12"/>
      <x:c r="V180" s="12"/>
      <x:c r="W180" s="12"/>
      <x:c r="X180" s="12"/>
      <x:c r="Y180" s="12"/>
      <x:c r="Z180" s="12"/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2"/>
      <x:c r="P181" s="12"/>
      <x:c r="Q181" s="12"/>
      <x:c r="R181" s="12"/>
      <x:c r="S181" s="12"/>
      <x:c r="T181" s="12"/>
      <x:c r="U181" s="12"/>
      <x:c r="V181" s="12"/>
      <x:c r="W181" s="12"/>
      <x:c r="X181" s="12"/>
      <x:c r="Y181" s="12"/>
      <x:c r="Z181" s="12"/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2"/>
      <x:c r="P182" s="12"/>
      <x:c r="Q182" s="12"/>
      <x:c r="R182" s="12"/>
      <x:c r="S182" s="12"/>
      <x:c r="T182" s="12"/>
      <x:c r="U182" s="12"/>
      <x:c r="V182" s="12"/>
      <x:c r="W182" s="12"/>
      <x:c r="X182" s="12"/>
      <x:c r="Y182" s="12"/>
      <x:c r="Z182" s="12"/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2"/>
      <x:c r="P183" s="12"/>
      <x:c r="Q183" s="12"/>
      <x:c r="R183" s="12"/>
      <x:c r="S183" s="12"/>
      <x:c r="T183" s="12"/>
      <x:c r="U183" s="12"/>
      <x:c r="V183" s="12"/>
      <x:c r="W183" s="12"/>
      <x:c r="X183" s="12"/>
      <x:c r="Y183" s="12"/>
      <x:c r="Z183" s="12"/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2"/>
      <x:c r="P184" s="12"/>
      <x:c r="Q184" s="12"/>
      <x:c r="R184" s="12"/>
      <x:c r="S184" s="12"/>
      <x:c r="T184" s="12"/>
      <x:c r="U184" s="12"/>
      <x:c r="V184" s="12"/>
      <x:c r="W184" s="12"/>
      <x:c r="X184" s="12"/>
      <x:c r="Y184" s="12"/>
      <x:c r="Z184" s="12"/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2"/>
      <x:c r="P185" s="12"/>
      <x:c r="Q185" s="12"/>
      <x:c r="R185" s="12"/>
      <x:c r="S185" s="12"/>
      <x:c r="T185" s="12"/>
      <x:c r="U185" s="12"/>
      <x:c r="V185" s="12"/>
      <x:c r="W185" s="12"/>
      <x:c r="X185" s="12"/>
      <x:c r="Y185" s="12"/>
      <x:c r="Z185" s="12"/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2"/>
      <x:c r="P186" s="12"/>
      <x:c r="Q186" s="12"/>
      <x:c r="R186" s="12"/>
      <x:c r="S186" s="12"/>
      <x:c r="T186" s="12"/>
      <x:c r="U186" s="12"/>
      <x:c r="V186" s="12"/>
      <x:c r="W186" s="12"/>
      <x:c r="X186" s="12"/>
      <x:c r="Y186" s="12"/>
      <x:c r="Z186" s="12"/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2"/>
      <x:c r="P187" s="12"/>
      <x:c r="Q187" s="12"/>
      <x:c r="R187" s="12"/>
      <x:c r="S187" s="12"/>
      <x:c r="T187" s="12"/>
      <x:c r="U187" s="12"/>
      <x:c r="V187" s="12"/>
      <x:c r="W187" s="12"/>
      <x:c r="X187" s="12"/>
      <x:c r="Y187" s="12"/>
      <x:c r="Z187" s="12"/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2"/>
      <x:c r="P188" s="12"/>
      <x:c r="Q188" s="12"/>
      <x:c r="R188" s="12"/>
      <x:c r="S188" s="12"/>
      <x:c r="T188" s="12"/>
      <x:c r="U188" s="12"/>
      <x:c r="V188" s="12"/>
      <x:c r="W188" s="12"/>
      <x:c r="X188" s="12"/>
      <x:c r="Y188" s="12"/>
      <x:c r="Z188" s="12"/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2"/>
      <x:c r="P189" s="12"/>
      <x:c r="Q189" s="12"/>
      <x:c r="R189" s="12"/>
      <x:c r="S189" s="12"/>
      <x:c r="T189" s="12"/>
      <x:c r="U189" s="12"/>
      <x:c r="V189" s="12"/>
      <x:c r="W189" s="12"/>
      <x:c r="X189" s="12"/>
      <x:c r="Y189" s="12"/>
      <x:c r="Z189" s="12"/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2"/>
      <x:c r="P190" s="12"/>
      <x:c r="Q190" s="12"/>
      <x:c r="R190" s="12"/>
      <x:c r="S190" s="12"/>
      <x:c r="T190" s="12"/>
      <x:c r="U190" s="12"/>
      <x:c r="V190" s="12"/>
      <x:c r="W190" s="12"/>
      <x:c r="X190" s="12"/>
      <x:c r="Y190" s="12"/>
      <x:c r="Z190" s="12"/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2"/>
      <x:c r="P191" s="12"/>
      <x:c r="Q191" s="12"/>
      <x:c r="R191" s="12"/>
      <x:c r="S191" s="12"/>
      <x:c r="T191" s="12"/>
      <x:c r="U191" s="12"/>
      <x:c r="V191" s="12"/>
      <x:c r="W191" s="12"/>
      <x:c r="X191" s="12"/>
      <x:c r="Y191" s="12"/>
      <x:c r="Z191" s="12"/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2"/>
      <x:c r="P192" s="12"/>
      <x:c r="Q192" s="12"/>
      <x:c r="R192" s="12"/>
      <x:c r="S192" s="12"/>
      <x:c r="T192" s="12"/>
      <x:c r="U192" s="12"/>
      <x:c r="V192" s="12"/>
      <x:c r="W192" s="12"/>
      <x:c r="X192" s="12"/>
      <x:c r="Y192" s="12"/>
      <x:c r="Z192" s="12"/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2"/>
      <x:c r="P193" s="12"/>
      <x:c r="Q193" s="12"/>
      <x:c r="R193" s="12"/>
      <x:c r="S193" s="12"/>
      <x:c r="T193" s="12"/>
      <x:c r="U193" s="12"/>
      <x:c r="V193" s="12"/>
      <x:c r="W193" s="12"/>
      <x:c r="X193" s="12"/>
      <x:c r="Y193" s="12"/>
      <x:c r="Z193" s="12"/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2"/>
      <x:c r="P194" s="12"/>
      <x:c r="Q194" s="12"/>
      <x:c r="R194" s="12"/>
      <x:c r="S194" s="12"/>
      <x:c r="T194" s="12"/>
      <x:c r="U194" s="12"/>
      <x:c r="V194" s="12"/>
      <x:c r="W194" s="12"/>
      <x:c r="X194" s="12"/>
      <x:c r="Y194" s="12"/>
      <x:c r="Z194" s="12"/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2"/>
      <x:c r="P195" s="12"/>
      <x:c r="Q195" s="12"/>
      <x:c r="R195" s="12"/>
      <x:c r="S195" s="12"/>
      <x:c r="T195" s="12"/>
      <x:c r="U195" s="12"/>
      <x:c r="V195" s="12"/>
      <x:c r="W195" s="12"/>
      <x:c r="X195" s="12"/>
      <x:c r="Y195" s="12"/>
      <x:c r="Z195" s="12"/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2"/>
      <x:c r="P196" s="12"/>
      <x:c r="Q196" s="12"/>
      <x:c r="R196" s="12"/>
      <x:c r="S196" s="12"/>
      <x:c r="T196" s="12"/>
      <x:c r="U196" s="12"/>
      <x:c r="V196" s="12"/>
      <x:c r="W196" s="12"/>
      <x:c r="X196" s="12"/>
      <x:c r="Y196" s="12"/>
      <x:c r="Z196" s="12"/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2"/>
      <x:c r="P197" s="12"/>
      <x:c r="Q197" s="12"/>
      <x:c r="R197" s="12"/>
      <x:c r="S197" s="12"/>
      <x:c r="T197" s="12"/>
      <x:c r="U197" s="12"/>
      <x:c r="V197" s="12"/>
      <x:c r="W197" s="12"/>
      <x:c r="X197" s="12"/>
      <x:c r="Y197" s="12"/>
      <x:c r="Z197" s="12"/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2"/>
      <x:c r="P198" s="12"/>
      <x:c r="Q198" s="12"/>
      <x:c r="R198" s="12"/>
      <x:c r="S198" s="12"/>
      <x:c r="T198" s="12"/>
      <x:c r="U198" s="12"/>
      <x:c r="V198" s="12"/>
      <x:c r="W198" s="12"/>
      <x:c r="X198" s="12"/>
      <x:c r="Y198" s="12"/>
      <x:c r="Z198" s="12"/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2"/>
      <x:c r="P199" s="12"/>
      <x:c r="Q199" s="12"/>
      <x:c r="R199" s="12"/>
      <x:c r="S199" s="12"/>
      <x:c r="T199" s="12"/>
      <x:c r="U199" s="12"/>
      <x:c r="V199" s="12"/>
      <x:c r="W199" s="12"/>
      <x:c r="X199" s="12"/>
      <x:c r="Y199" s="12"/>
      <x:c r="Z199" s="12"/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2"/>
      <x:c r="P200" s="12"/>
      <x:c r="Q200" s="12"/>
      <x:c r="R200" s="12"/>
      <x:c r="S200" s="12"/>
      <x:c r="T200" s="12"/>
      <x:c r="U200" s="12"/>
      <x:c r="V200" s="12"/>
      <x:c r="W200" s="12"/>
      <x:c r="X200" s="12"/>
      <x:c r="Y200" s="12"/>
      <x:c r="Z200" s="12"/>
    </x:row>
  </x:sheetData>
  <x:mergeCells>
    <x:mergeCell ref="A1:F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8" hidden="0" customWidth="1"/>
    <x:col min="4" max="4" width="10" hidden="0" customWidth="1"/>
    <x:col min="5" max="5" width="14" hidden="0" customWidth="1"/>
    <x:col min="6" max="6" width="16" hidden="0" customWidth="1"/>
    <x:col min="7" max="7" width="16" hidden="0" customWidth="1"/>
    <x:col min="8" max="8" width="22" hidden="0" customWidth="1"/>
    <x:col min="9" max="9" width="17" hidden="0" customWidth="1"/>
    <x:col min="10" max="10" width="16" hidden="0" customWidth="1"/>
    <x:col min="11" max="11" width="17" hidden="0" customWidth="1"/>
    <x:col min="12" max="12" width="14" hidden="0" customWidth="1"/>
    <x:col min="13" max="13" width="16" hidden="0" customWidth="1"/>
    <x:col min="14" max="14" width="35" hidden="0" customWidth="1"/>
  </x:cols>
  <x:sheetData>
    <x:row r="1">
      <x:c r="A1" s="99" t="str">
        <x:v>Level 1 Deal Funnel Tracker - Lead Screening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  <x:c r="X2" s="12"/>
      <x:c r="Y2" s="12"/>
      <x:c r="Z2" s="12"/>
    </x:row>
    <x:row r="3">
      <x:c r="A3" s="6" t="str">
        <x:v>Date Found</x:v>
      </x:c>
      <x:c r="B3" s="6" t="str">
        <x:v>Source</x:v>
      </x:c>
      <x:c r="C3" s="6" t="str">
        <x:v>Listing URL</x:v>
      </x:c>
      <x:c r="D3" s="6" t="str">
        <x:v>Year</x:v>
      </x:c>
      <x:c r="E3" s="6" t="str">
        <x:v>Make</x:v>
      </x:c>
      <x:c r="F3" s="6" t="str">
        <x:v>Model</x:v>
      </x:c>
      <x:c r="G3" s="6" t="str">
        <x:v>Asking Price</x:v>
      </x:c>
      <x:c r="H3" s="6" t="str">
        <x:v>Estimated Wholesale Value</x:v>
      </x:c>
      <x:c r="I3" s="6" t="str">
        <x:v>Estimated Spread</x:v>
      </x:c>
      <x:c r="J3" s="6" t="str">
        <x:v>Seller Urgency</x:v>
      </x:c>
      <x:c r="K3" s="6" t="str">
        <x:v>Status</x:v>
      </x:c>
      <x:c r="L3" s="6" t="str">
        <x:v>Owner</x:v>
      </x:c>
      <x:c r="M3" s="6" t="str">
        <x:v>Follow-up Date</x:v>
      </x:c>
      <x:c r="N3" s="6" t="str">
        <x:v>Notes</x:v>
      </x:c>
      <x:c r="O3" s="12"/>
      <x:c r="P3" s="12"/>
      <x:c r="Q3" s="12"/>
      <x:c r="R3" s="12"/>
      <x:c r="S3" s="12"/>
      <x:c r="T3" s="12"/>
      <x:c r="U3" s="12"/>
      <x:c r="V3" s="12"/>
      <x:c r="W3" s="12"/>
      <x:c r="X3" s="12"/>
      <x:c r="Y3" s="12"/>
      <x:c r="Z3" s="12"/>
    </x:row>
    <x:row r="4">
      <x:c r="A4" s="135"/>
      <x:c r="B4" s="136"/>
      <x:c r="C4" s="136"/>
      <x:c r="D4" s="136"/>
      <x:c r="E4" s="136"/>
      <x:c r="F4" s="136"/>
      <x:c r="G4" s="137"/>
      <x:c r="H4" s="137"/>
      <x:c r="I4" s="108" t="n">
        <x:f>H4-G4</x:f>
        <x:v>0</x:v>
      </x:c>
      <x:c r="J4" s="136"/>
      <x:c r="K4" s="136"/>
      <x:c r="L4" s="136"/>
      <x:c r="M4" s="135"/>
      <x:c r="N4" s="136"/>
      <x:c r="O4" s="12"/>
      <x:c r="P4" s="12"/>
      <x:c r="Q4" s="12"/>
      <x:c r="R4" s="12"/>
      <x:c r="S4" s="12"/>
      <x:c r="T4" s="12"/>
      <x:c r="U4" s="12"/>
      <x:c r="V4" s="12"/>
      <x:c r="W4" s="12"/>
      <x:c r="X4" s="12"/>
      <x:c r="Y4" s="12"/>
      <x:c r="Z4" s="12"/>
    </x:row>
    <x:row r="5">
      <x:c r="A5" s="135"/>
      <x:c r="B5" s="136"/>
      <x:c r="C5" s="136"/>
      <x:c r="D5" s="136"/>
      <x:c r="E5" s="136"/>
      <x:c r="F5" s="136"/>
      <x:c r="G5" s="137"/>
      <x:c r="H5" s="137"/>
      <x:c r="I5" s="108" t="n">
        <x:f>H5-G5</x:f>
        <x:v>0</x:v>
      </x:c>
      <x:c r="J5" s="136"/>
      <x:c r="K5" s="136"/>
      <x:c r="L5" s="136"/>
      <x:c r="M5" s="135"/>
      <x:c r="N5" s="136"/>
      <x:c r="O5" s="12"/>
      <x:c r="P5" s="12"/>
      <x:c r="Q5" s="12"/>
      <x:c r="R5" s="12"/>
      <x:c r="S5" s="12"/>
      <x:c r="T5" s="12"/>
      <x:c r="U5" s="12"/>
      <x:c r="V5" s="12"/>
      <x:c r="W5" s="12"/>
      <x:c r="X5" s="12"/>
      <x:c r="Y5" s="12"/>
      <x:c r="Z5" s="12"/>
    </x:row>
    <x:row r="6">
      <x:c r="A6" s="135"/>
      <x:c r="B6" s="136"/>
      <x:c r="C6" s="136"/>
      <x:c r="D6" s="136"/>
      <x:c r="E6" s="136"/>
      <x:c r="F6" s="136"/>
      <x:c r="G6" s="137"/>
      <x:c r="H6" s="137"/>
      <x:c r="I6" s="108" t="n">
        <x:f>H6-G6</x:f>
        <x:v>0</x:v>
      </x:c>
      <x:c r="J6" s="136"/>
      <x:c r="K6" s="136"/>
      <x:c r="L6" s="136"/>
      <x:c r="M6" s="135"/>
      <x:c r="N6" s="136"/>
      <x:c r="O6" s="12"/>
      <x:c r="P6" s="12"/>
      <x:c r="Q6" s="12"/>
      <x:c r="R6" s="12"/>
      <x:c r="S6" s="12"/>
      <x:c r="T6" s="12"/>
      <x:c r="U6" s="12"/>
      <x:c r="V6" s="12"/>
      <x:c r="W6" s="12"/>
      <x:c r="X6" s="12"/>
      <x:c r="Y6" s="12"/>
      <x:c r="Z6" s="12"/>
    </x:row>
    <x:row r="7">
      <x:c r="A7" s="135"/>
      <x:c r="B7" s="136"/>
      <x:c r="C7" s="136"/>
      <x:c r="D7" s="136"/>
      <x:c r="E7" s="136"/>
      <x:c r="F7" s="136"/>
      <x:c r="G7" s="137"/>
      <x:c r="H7" s="137"/>
      <x:c r="I7" s="108" t="n">
        <x:f>H7-G7</x:f>
        <x:v>0</x:v>
      </x:c>
      <x:c r="J7" s="136"/>
      <x:c r="K7" s="136"/>
      <x:c r="L7" s="136"/>
      <x:c r="M7" s="135"/>
      <x:c r="N7" s="136"/>
      <x:c r="O7" s="12"/>
      <x:c r="P7" s="12"/>
      <x:c r="Q7" s="12"/>
      <x:c r="R7" s="12"/>
      <x:c r="S7" s="12"/>
      <x:c r="T7" s="12"/>
      <x:c r="U7" s="12"/>
      <x:c r="V7" s="12"/>
      <x:c r="W7" s="12"/>
      <x:c r="X7" s="12"/>
      <x:c r="Y7" s="12"/>
      <x:c r="Z7" s="12"/>
    </x:row>
    <x:row r="8">
      <x:c r="A8" s="135"/>
      <x:c r="B8" s="136"/>
      <x:c r="C8" s="136"/>
      <x:c r="D8" s="136"/>
      <x:c r="E8" s="136"/>
      <x:c r="F8" s="136"/>
      <x:c r="G8" s="137"/>
      <x:c r="H8" s="137"/>
      <x:c r="I8" s="108" t="n">
        <x:f>H8-G8</x:f>
        <x:v>0</x:v>
      </x:c>
      <x:c r="J8" s="136"/>
      <x:c r="K8" s="136"/>
      <x:c r="L8" s="136"/>
      <x:c r="M8" s="135"/>
      <x:c r="N8" s="136"/>
      <x:c r="O8" s="12"/>
      <x:c r="P8" s="12"/>
      <x:c r="Q8" s="12"/>
      <x:c r="R8" s="12"/>
      <x:c r="S8" s="12"/>
      <x:c r="T8" s="12"/>
      <x:c r="U8" s="12"/>
      <x:c r="V8" s="12"/>
      <x:c r="W8" s="12"/>
      <x:c r="X8" s="12"/>
      <x:c r="Y8" s="12"/>
      <x:c r="Z8" s="12"/>
    </x:row>
    <x:row r="9">
      <x:c r="A9" s="135"/>
      <x:c r="B9" s="136"/>
      <x:c r="C9" s="136"/>
      <x:c r="D9" s="136"/>
      <x:c r="E9" s="136"/>
      <x:c r="F9" s="136"/>
      <x:c r="G9" s="137"/>
      <x:c r="H9" s="137"/>
      <x:c r="I9" s="108" t="n">
        <x:f>H9-G9</x:f>
        <x:v>0</x:v>
      </x:c>
      <x:c r="J9" s="136"/>
      <x:c r="K9" s="136"/>
      <x:c r="L9" s="136"/>
      <x:c r="M9" s="135"/>
      <x:c r="N9" s="136"/>
      <x:c r="O9" s="12"/>
      <x:c r="P9" s="12"/>
      <x:c r="Q9" s="12"/>
      <x:c r="R9" s="12"/>
      <x:c r="S9" s="12"/>
      <x:c r="T9" s="12"/>
      <x:c r="U9" s="12"/>
      <x:c r="V9" s="12"/>
      <x:c r="W9" s="12"/>
      <x:c r="X9" s="12"/>
      <x:c r="Y9" s="12"/>
      <x:c r="Z9" s="12"/>
    </x:row>
    <x:row r="10">
      <x:c r="A10" s="135"/>
      <x:c r="B10" s="136"/>
      <x:c r="C10" s="136"/>
      <x:c r="D10" s="136"/>
      <x:c r="E10" s="136"/>
      <x:c r="F10" s="136"/>
      <x:c r="G10" s="137"/>
      <x:c r="H10" s="137"/>
      <x:c r="I10" s="108" t="n">
        <x:f>H10-G10</x:f>
        <x:v>0</x:v>
      </x:c>
      <x:c r="J10" s="136"/>
      <x:c r="K10" s="136"/>
      <x:c r="L10" s="136"/>
      <x:c r="M10" s="135"/>
      <x:c r="N10" s="136"/>
      <x:c r="O10" s="12"/>
      <x:c r="P10" s="12"/>
      <x:c r="Q10" s="12"/>
      <x:c r="R10" s="12"/>
      <x:c r="S10" s="12"/>
      <x:c r="T10" s="12"/>
      <x:c r="U10" s="12"/>
      <x:c r="V10" s="12"/>
      <x:c r="W10" s="12"/>
      <x:c r="X10" s="12"/>
      <x:c r="Y10" s="12"/>
      <x:c r="Z10" s="12"/>
    </x:row>
    <x:row r="11">
      <x:c r="A11" s="135"/>
      <x:c r="B11" s="136"/>
      <x:c r="C11" s="136"/>
      <x:c r="D11" s="136"/>
      <x:c r="E11" s="136"/>
      <x:c r="F11" s="136"/>
      <x:c r="G11" s="137"/>
      <x:c r="H11" s="137"/>
      <x:c r="I11" s="108" t="n">
        <x:f>H11-G11</x:f>
        <x:v>0</x:v>
      </x:c>
      <x:c r="J11" s="136"/>
      <x:c r="K11" s="136"/>
      <x:c r="L11" s="136"/>
      <x:c r="M11" s="135"/>
      <x:c r="N11" s="136"/>
      <x:c r="O11" s="12"/>
      <x:c r="P11" s="12"/>
      <x:c r="Q11" s="12"/>
      <x:c r="R11" s="12"/>
      <x:c r="S11" s="12"/>
      <x:c r="T11" s="12"/>
      <x:c r="U11" s="12"/>
      <x:c r="V11" s="12"/>
      <x:c r="W11" s="12"/>
      <x:c r="X11" s="12"/>
      <x:c r="Y11" s="12"/>
      <x:c r="Z11" s="12"/>
    </x:row>
    <x:row r="12">
      <x:c r="A12" s="135"/>
      <x:c r="B12" s="136"/>
      <x:c r="C12" s="136"/>
      <x:c r="D12" s="136"/>
      <x:c r="E12" s="136"/>
      <x:c r="F12" s="136"/>
      <x:c r="G12" s="137"/>
      <x:c r="H12" s="137"/>
      <x:c r="I12" s="108" t="n">
        <x:f>H12-G12</x:f>
        <x:v>0</x:v>
      </x:c>
      <x:c r="J12" s="136"/>
      <x:c r="K12" s="136"/>
      <x:c r="L12" s="136"/>
      <x:c r="M12" s="135"/>
      <x:c r="N12" s="136"/>
      <x:c r="O12" s="12"/>
      <x:c r="P12" s="12"/>
      <x:c r="Q12" s="12"/>
      <x:c r="R12" s="12"/>
      <x:c r="S12" s="12"/>
      <x:c r="T12" s="12"/>
      <x:c r="U12" s="12"/>
      <x:c r="V12" s="12"/>
      <x:c r="W12" s="12"/>
      <x:c r="X12" s="12"/>
      <x:c r="Y12" s="12"/>
      <x:c r="Z12" s="12"/>
    </x:row>
    <x:row r="13">
      <x:c r="A13" s="135"/>
      <x:c r="B13" s="136"/>
      <x:c r="C13" s="136"/>
      <x:c r="D13" s="136"/>
      <x:c r="E13" s="136"/>
      <x:c r="F13" s="136"/>
      <x:c r="G13" s="137"/>
      <x:c r="H13" s="137"/>
      <x:c r="I13" s="108" t="n">
        <x:f>H13-G13</x:f>
        <x:v>0</x:v>
      </x:c>
      <x:c r="J13" s="136"/>
      <x:c r="K13" s="136"/>
      <x:c r="L13" s="136"/>
      <x:c r="M13" s="135"/>
      <x:c r="N13" s="136"/>
      <x:c r="O13" s="12"/>
      <x:c r="P13" s="12"/>
      <x:c r="Q13" s="12"/>
      <x:c r="R13" s="12"/>
      <x:c r="S13" s="12"/>
      <x:c r="T13" s="12"/>
      <x:c r="U13" s="12"/>
      <x:c r="V13" s="12"/>
      <x:c r="W13" s="12"/>
      <x:c r="X13" s="12"/>
      <x:c r="Y13" s="12"/>
      <x:c r="Z13" s="12"/>
    </x:row>
    <x:row r="14">
      <x:c r="A14" s="135"/>
      <x:c r="B14" s="136"/>
      <x:c r="C14" s="136"/>
      <x:c r="D14" s="136"/>
      <x:c r="E14" s="136"/>
      <x:c r="F14" s="136"/>
      <x:c r="G14" s="137"/>
      <x:c r="H14" s="137"/>
      <x:c r="I14" s="108" t="n">
        <x:f>H14-G14</x:f>
        <x:v>0</x:v>
      </x:c>
      <x:c r="J14" s="136"/>
      <x:c r="K14" s="136"/>
      <x:c r="L14" s="136"/>
      <x:c r="M14" s="135"/>
      <x:c r="N14" s="136"/>
      <x:c r="O14" s="12"/>
      <x:c r="P14" s="12"/>
      <x:c r="Q14" s="12"/>
      <x:c r="R14" s="12"/>
      <x:c r="S14" s="12"/>
      <x:c r="T14" s="12"/>
      <x:c r="U14" s="12"/>
      <x:c r="V14" s="12"/>
      <x:c r="W14" s="12"/>
      <x:c r="X14" s="12"/>
      <x:c r="Y14" s="12"/>
      <x:c r="Z14" s="12"/>
    </x:row>
    <x:row r="15">
      <x:c r="A15" s="135"/>
      <x:c r="B15" s="136"/>
      <x:c r="C15" s="136"/>
      <x:c r="D15" s="136"/>
      <x:c r="E15" s="136"/>
      <x:c r="F15" s="136"/>
      <x:c r="G15" s="137"/>
      <x:c r="H15" s="137"/>
      <x:c r="I15" s="108" t="n">
        <x:f>H15-G15</x:f>
        <x:v>0</x:v>
      </x:c>
      <x:c r="J15" s="136"/>
      <x:c r="K15" s="136"/>
      <x:c r="L15" s="136"/>
      <x:c r="M15" s="135"/>
      <x:c r="N15" s="136"/>
      <x:c r="O15" s="12"/>
      <x:c r="P15" s="12"/>
      <x:c r="Q15" s="12"/>
      <x:c r="R15" s="12"/>
      <x:c r="S15" s="12"/>
      <x:c r="T15" s="12"/>
      <x:c r="U15" s="12"/>
      <x:c r="V15" s="12"/>
      <x:c r="W15" s="12"/>
      <x:c r="X15" s="12"/>
      <x:c r="Y15" s="12"/>
      <x:c r="Z15" s="12"/>
    </x:row>
    <x:row r="16">
      <x:c r="A16" s="135"/>
      <x:c r="B16" s="136"/>
      <x:c r="C16" s="136"/>
      <x:c r="D16" s="136"/>
      <x:c r="E16" s="136"/>
      <x:c r="F16" s="136"/>
      <x:c r="G16" s="137"/>
      <x:c r="H16" s="137"/>
      <x:c r="I16" s="108" t="n">
        <x:f>H16-G16</x:f>
        <x:v>0</x:v>
      </x:c>
      <x:c r="J16" s="136"/>
      <x:c r="K16" s="136"/>
      <x:c r="L16" s="136"/>
      <x:c r="M16" s="135"/>
      <x:c r="N16" s="136"/>
      <x:c r="O16" s="12"/>
      <x:c r="P16" s="12"/>
      <x:c r="Q16" s="12"/>
      <x:c r="R16" s="12"/>
      <x:c r="S16" s="12"/>
      <x:c r="T16" s="12"/>
      <x:c r="U16" s="12"/>
      <x:c r="V16" s="12"/>
      <x:c r="W16" s="12"/>
      <x:c r="X16" s="12"/>
      <x:c r="Y16" s="12"/>
      <x:c r="Z16" s="12"/>
    </x:row>
    <x:row r="17">
      <x:c r="A17" s="135"/>
      <x:c r="B17" s="136"/>
      <x:c r="C17" s="136"/>
      <x:c r="D17" s="136"/>
      <x:c r="E17" s="136"/>
      <x:c r="F17" s="136"/>
      <x:c r="G17" s="137"/>
      <x:c r="H17" s="137"/>
      <x:c r="I17" s="108" t="n">
        <x:f>H17-G17</x:f>
        <x:v>0</x:v>
      </x:c>
      <x:c r="J17" s="136"/>
      <x:c r="K17" s="136"/>
      <x:c r="L17" s="136"/>
      <x:c r="M17" s="135"/>
      <x:c r="N17" s="136"/>
      <x:c r="O17" s="12"/>
      <x:c r="P17" s="12"/>
      <x:c r="Q17" s="12"/>
      <x:c r="R17" s="12"/>
      <x:c r="S17" s="12"/>
      <x:c r="T17" s="12"/>
      <x:c r="U17" s="12"/>
      <x:c r="V17" s="12"/>
      <x:c r="W17" s="12"/>
      <x:c r="X17" s="12"/>
      <x:c r="Y17" s="12"/>
      <x:c r="Z17" s="12"/>
    </x:row>
    <x:row r="18">
      <x:c r="A18" s="135"/>
      <x:c r="B18" s="136"/>
      <x:c r="C18" s="136"/>
      <x:c r="D18" s="136"/>
      <x:c r="E18" s="136"/>
      <x:c r="F18" s="136"/>
      <x:c r="G18" s="137"/>
      <x:c r="H18" s="137"/>
      <x:c r="I18" s="108" t="n">
        <x:f>H18-G18</x:f>
        <x:v>0</x:v>
      </x:c>
      <x:c r="J18" s="136"/>
      <x:c r="K18" s="136"/>
      <x:c r="L18" s="136"/>
      <x:c r="M18" s="135"/>
      <x:c r="N18" s="136"/>
      <x:c r="O18" s="12"/>
      <x:c r="P18" s="12"/>
      <x:c r="Q18" s="12"/>
      <x:c r="R18" s="12"/>
      <x:c r="S18" s="12"/>
      <x:c r="T18" s="12"/>
      <x:c r="U18" s="12"/>
      <x:c r="V18" s="12"/>
      <x:c r="W18" s="12"/>
      <x:c r="X18" s="12"/>
      <x:c r="Y18" s="12"/>
      <x:c r="Z18" s="12"/>
    </x:row>
    <x:row r="19">
      <x:c r="A19" s="135"/>
      <x:c r="B19" s="136"/>
      <x:c r="C19" s="136"/>
      <x:c r="D19" s="136"/>
      <x:c r="E19" s="136"/>
      <x:c r="F19" s="136"/>
      <x:c r="G19" s="137"/>
      <x:c r="H19" s="137"/>
      <x:c r="I19" s="108" t="n">
        <x:f>H19-G19</x:f>
        <x:v>0</x:v>
      </x:c>
      <x:c r="J19" s="136"/>
      <x:c r="K19" s="136"/>
      <x:c r="L19" s="136"/>
      <x:c r="M19" s="135"/>
      <x:c r="N19" s="136"/>
      <x:c r="O19" s="12"/>
      <x:c r="P19" s="12"/>
      <x:c r="Q19" s="12"/>
      <x:c r="R19" s="12"/>
      <x:c r="S19" s="12"/>
      <x:c r="T19" s="12"/>
      <x:c r="U19" s="12"/>
      <x:c r="V19" s="12"/>
      <x:c r="W19" s="12"/>
      <x:c r="X19" s="12"/>
      <x:c r="Y19" s="12"/>
      <x:c r="Z19" s="12"/>
    </x:row>
    <x:row r="20">
      <x:c r="A20" s="135"/>
      <x:c r="B20" s="136"/>
      <x:c r="C20" s="136"/>
      <x:c r="D20" s="136"/>
      <x:c r="E20" s="136"/>
      <x:c r="F20" s="136"/>
      <x:c r="G20" s="137"/>
      <x:c r="H20" s="137"/>
      <x:c r="I20" s="108" t="n">
        <x:f>H20-G20</x:f>
        <x:v>0</x:v>
      </x:c>
      <x:c r="J20" s="136"/>
      <x:c r="K20" s="136"/>
      <x:c r="L20" s="136"/>
      <x:c r="M20" s="135"/>
      <x:c r="N20" s="136"/>
      <x:c r="O20" s="12"/>
      <x:c r="P20" s="12"/>
      <x:c r="Q20" s="12"/>
      <x:c r="R20" s="12"/>
      <x:c r="S20" s="12"/>
      <x:c r="T20" s="12"/>
      <x:c r="U20" s="12"/>
      <x:c r="V20" s="12"/>
      <x:c r="W20" s="12"/>
      <x:c r="X20" s="12"/>
      <x:c r="Y20" s="12"/>
      <x:c r="Z20" s="12"/>
    </x:row>
    <x:row r="21">
      <x:c r="A21" s="135"/>
      <x:c r="B21" s="136"/>
      <x:c r="C21" s="136"/>
      <x:c r="D21" s="136"/>
      <x:c r="E21" s="136"/>
      <x:c r="F21" s="136"/>
      <x:c r="G21" s="137"/>
      <x:c r="H21" s="137"/>
      <x:c r="I21" s="108" t="n">
        <x:f>H21-G21</x:f>
        <x:v>0</x:v>
      </x:c>
      <x:c r="J21" s="136"/>
      <x:c r="K21" s="136"/>
      <x:c r="L21" s="136"/>
      <x:c r="M21" s="135"/>
      <x:c r="N21" s="136"/>
      <x:c r="O21" s="12"/>
      <x:c r="P21" s="12"/>
      <x:c r="Q21" s="12"/>
      <x:c r="R21" s="12"/>
      <x:c r="S21" s="12"/>
      <x:c r="T21" s="12"/>
      <x:c r="U21" s="12"/>
      <x:c r="V21" s="12"/>
      <x:c r="W21" s="12"/>
      <x:c r="X21" s="12"/>
      <x:c r="Y21" s="12"/>
      <x:c r="Z21" s="12"/>
    </x:row>
    <x:row r="22">
      <x:c r="A22" s="135"/>
      <x:c r="B22" s="136"/>
      <x:c r="C22" s="136"/>
      <x:c r="D22" s="136"/>
      <x:c r="E22" s="136"/>
      <x:c r="F22" s="136"/>
      <x:c r="G22" s="137"/>
      <x:c r="H22" s="137"/>
      <x:c r="I22" s="108" t="n">
        <x:f>H22-G22</x:f>
        <x:v>0</x:v>
      </x:c>
      <x:c r="J22" s="136"/>
      <x:c r="K22" s="136"/>
      <x:c r="L22" s="136"/>
      <x:c r="M22" s="135"/>
      <x:c r="N22" s="136"/>
      <x:c r="O22" s="12"/>
      <x:c r="P22" s="12"/>
      <x:c r="Q22" s="12"/>
      <x:c r="R22" s="12"/>
      <x:c r="S22" s="12"/>
      <x:c r="T22" s="12"/>
      <x:c r="U22" s="12"/>
      <x:c r="V22" s="12"/>
      <x:c r="W22" s="12"/>
      <x:c r="X22" s="12"/>
      <x:c r="Y22" s="12"/>
      <x:c r="Z22" s="12"/>
    </x:row>
    <x:row r="23">
      <x:c r="A23" s="135"/>
      <x:c r="B23" s="136"/>
      <x:c r="C23" s="136"/>
      <x:c r="D23" s="136"/>
      <x:c r="E23" s="136"/>
      <x:c r="F23" s="136"/>
      <x:c r="G23" s="137"/>
      <x:c r="H23" s="137"/>
      <x:c r="I23" s="108" t="n">
        <x:f>H23-G23</x:f>
        <x:v>0</x:v>
      </x:c>
      <x:c r="J23" s="136"/>
      <x:c r="K23" s="136"/>
      <x:c r="L23" s="136"/>
      <x:c r="M23" s="135"/>
      <x:c r="N23" s="136"/>
      <x:c r="O23" s="12"/>
      <x:c r="P23" s="12"/>
      <x:c r="Q23" s="12"/>
      <x:c r="R23" s="12"/>
      <x:c r="S23" s="12"/>
      <x:c r="T23" s="12"/>
      <x:c r="U23" s="12"/>
      <x:c r="V23" s="12"/>
      <x:c r="W23" s="12"/>
      <x:c r="X23" s="12"/>
      <x:c r="Y23" s="12"/>
      <x:c r="Z23" s="12"/>
    </x:row>
    <x:row r="24">
      <x:c r="A24" s="135"/>
      <x:c r="B24" s="136"/>
      <x:c r="C24" s="136"/>
      <x:c r="D24" s="136"/>
      <x:c r="E24" s="136"/>
      <x:c r="F24" s="136"/>
      <x:c r="G24" s="137"/>
      <x:c r="H24" s="137"/>
      <x:c r="I24" s="108" t="n">
        <x:f>H24-G24</x:f>
        <x:v>0</x:v>
      </x:c>
      <x:c r="J24" s="136"/>
      <x:c r="K24" s="136"/>
      <x:c r="L24" s="136"/>
      <x:c r="M24" s="135"/>
      <x:c r="N24" s="136"/>
      <x:c r="O24" s="12"/>
      <x:c r="P24" s="12"/>
      <x:c r="Q24" s="12"/>
      <x:c r="R24" s="12"/>
      <x:c r="S24" s="12"/>
      <x:c r="T24" s="12"/>
      <x:c r="U24" s="12"/>
      <x:c r="V24" s="12"/>
      <x:c r="W24" s="12"/>
      <x:c r="X24" s="12"/>
      <x:c r="Y24" s="12"/>
      <x:c r="Z24" s="12"/>
    </x:row>
    <x:row r="25">
      <x:c r="A25" s="135"/>
      <x:c r="B25" s="136"/>
      <x:c r="C25" s="136"/>
      <x:c r="D25" s="136"/>
      <x:c r="E25" s="136"/>
      <x:c r="F25" s="136"/>
      <x:c r="G25" s="137"/>
      <x:c r="H25" s="137"/>
      <x:c r="I25" s="108" t="n">
        <x:f>H25-G25</x:f>
        <x:v>0</x:v>
      </x:c>
      <x:c r="J25" s="136"/>
      <x:c r="K25" s="136"/>
      <x:c r="L25" s="136"/>
      <x:c r="M25" s="135"/>
      <x:c r="N25" s="136"/>
      <x:c r="O25" s="12"/>
      <x:c r="P25" s="12"/>
      <x:c r="Q25" s="12"/>
      <x:c r="R25" s="12"/>
      <x:c r="S25" s="12"/>
      <x:c r="T25" s="12"/>
      <x:c r="U25" s="12"/>
      <x:c r="V25" s="12"/>
      <x:c r="W25" s="12"/>
      <x:c r="X25" s="12"/>
      <x:c r="Y25" s="12"/>
      <x:c r="Z25" s="12"/>
    </x:row>
    <x:row r="26">
      <x:c r="A26" s="135"/>
      <x:c r="B26" s="136"/>
      <x:c r="C26" s="136"/>
      <x:c r="D26" s="136"/>
      <x:c r="E26" s="136"/>
      <x:c r="F26" s="136"/>
      <x:c r="G26" s="137"/>
      <x:c r="H26" s="137"/>
      <x:c r="I26" s="108" t="n">
        <x:f>H26-G26</x:f>
        <x:v>0</x:v>
      </x:c>
      <x:c r="J26" s="136"/>
      <x:c r="K26" s="136"/>
      <x:c r="L26" s="136"/>
      <x:c r="M26" s="135"/>
      <x:c r="N26" s="136"/>
      <x:c r="O26" s="12"/>
      <x:c r="P26" s="12"/>
      <x:c r="Q26" s="12"/>
      <x:c r="R26" s="12"/>
      <x:c r="S26" s="12"/>
      <x:c r="T26" s="12"/>
      <x:c r="U26" s="12"/>
      <x:c r="V26" s="12"/>
      <x:c r="W26" s="12"/>
      <x:c r="X26" s="12"/>
      <x:c r="Y26" s="12"/>
      <x:c r="Z26" s="12"/>
    </x:row>
    <x:row r="27">
      <x:c r="A27" s="135"/>
      <x:c r="B27" s="136"/>
      <x:c r="C27" s="136"/>
      <x:c r="D27" s="136"/>
      <x:c r="E27" s="136"/>
      <x:c r="F27" s="136"/>
      <x:c r="G27" s="137"/>
      <x:c r="H27" s="137"/>
      <x:c r="I27" s="108" t="n">
        <x:f>H27-G27</x:f>
        <x:v>0</x:v>
      </x:c>
      <x:c r="J27" s="136"/>
      <x:c r="K27" s="136"/>
      <x:c r="L27" s="136"/>
      <x:c r="M27" s="135"/>
      <x:c r="N27" s="136"/>
      <x:c r="O27" s="12"/>
      <x:c r="P27" s="12"/>
      <x:c r="Q27" s="12"/>
      <x:c r="R27" s="12"/>
      <x:c r="S27" s="12"/>
      <x:c r="T27" s="12"/>
      <x:c r="U27" s="12"/>
      <x:c r="V27" s="12"/>
      <x:c r="W27" s="12"/>
      <x:c r="X27" s="12"/>
      <x:c r="Y27" s="12"/>
      <x:c r="Z27" s="12"/>
    </x:row>
    <x:row r="28">
      <x:c r="A28" s="135"/>
      <x:c r="B28" s="136"/>
      <x:c r="C28" s="136"/>
      <x:c r="D28" s="136"/>
      <x:c r="E28" s="136"/>
      <x:c r="F28" s="136"/>
      <x:c r="G28" s="137"/>
      <x:c r="H28" s="137"/>
      <x:c r="I28" s="108" t="n">
        <x:f>H28-G28</x:f>
        <x:v>0</x:v>
      </x:c>
      <x:c r="J28" s="136"/>
      <x:c r="K28" s="136"/>
      <x:c r="L28" s="136"/>
      <x:c r="M28" s="135"/>
      <x:c r="N28" s="136"/>
      <x:c r="O28" s="12"/>
      <x:c r="P28" s="12"/>
      <x:c r="Q28" s="12"/>
      <x:c r="R28" s="12"/>
      <x:c r="S28" s="12"/>
      <x:c r="T28" s="12"/>
      <x:c r="U28" s="12"/>
      <x:c r="V28" s="12"/>
      <x:c r="W28" s="12"/>
      <x:c r="X28" s="12"/>
      <x:c r="Y28" s="12"/>
      <x:c r="Z28" s="12"/>
    </x:row>
    <x:row r="29">
      <x:c r="A29" s="135"/>
      <x:c r="B29" s="136"/>
      <x:c r="C29" s="136"/>
      <x:c r="D29" s="136"/>
      <x:c r="E29" s="136"/>
      <x:c r="F29" s="136"/>
      <x:c r="G29" s="137"/>
      <x:c r="H29" s="137"/>
      <x:c r="I29" s="108" t="n">
        <x:f>H29-G29</x:f>
        <x:v>0</x:v>
      </x:c>
      <x:c r="J29" s="136"/>
      <x:c r="K29" s="136"/>
      <x:c r="L29" s="136"/>
      <x:c r="M29" s="135"/>
      <x:c r="N29" s="136"/>
      <x:c r="O29" s="12"/>
      <x:c r="P29" s="12"/>
      <x:c r="Q29" s="12"/>
      <x:c r="R29" s="12"/>
      <x:c r="S29" s="12"/>
      <x:c r="T29" s="12"/>
      <x:c r="U29" s="12"/>
      <x:c r="V29" s="12"/>
      <x:c r="W29" s="12"/>
      <x:c r="X29" s="12"/>
      <x:c r="Y29" s="12"/>
      <x:c r="Z29" s="12"/>
    </x:row>
    <x:row r="30">
      <x:c r="A30" s="135"/>
      <x:c r="B30" s="136"/>
      <x:c r="C30" s="136"/>
      <x:c r="D30" s="136"/>
      <x:c r="E30" s="136"/>
      <x:c r="F30" s="136"/>
      <x:c r="G30" s="137"/>
      <x:c r="H30" s="137"/>
      <x:c r="I30" s="108" t="n">
        <x:f>H30-G30</x:f>
        <x:v>0</x:v>
      </x:c>
      <x:c r="J30" s="136"/>
      <x:c r="K30" s="136"/>
      <x:c r="L30" s="136"/>
      <x:c r="M30" s="135"/>
      <x:c r="N30" s="136"/>
      <x:c r="O30" s="12"/>
      <x:c r="P30" s="12"/>
      <x:c r="Q30" s="12"/>
      <x:c r="R30" s="12"/>
      <x:c r="S30" s="12"/>
      <x:c r="T30" s="12"/>
      <x:c r="U30" s="12"/>
      <x:c r="V30" s="12"/>
      <x:c r="W30" s="12"/>
      <x:c r="X30" s="12"/>
      <x:c r="Y30" s="12"/>
      <x:c r="Z30" s="12"/>
    </x:row>
    <x:row r="31">
      <x:c r="A31" s="135"/>
      <x:c r="B31" s="136"/>
      <x:c r="C31" s="136"/>
      <x:c r="D31" s="136"/>
      <x:c r="E31" s="136"/>
      <x:c r="F31" s="136"/>
      <x:c r="G31" s="137"/>
      <x:c r="H31" s="137"/>
      <x:c r="I31" s="108" t="n">
        <x:f>H31-G31</x:f>
        <x:v>0</x:v>
      </x:c>
      <x:c r="J31" s="136"/>
      <x:c r="K31" s="136"/>
      <x:c r="L31" s="136"/>
      <x:c r="M31" s="135"/>
      <x:c r="N31" s="136"/>
      <x:c r="O31" s="12"/>
      <x:c r="P31" s="12"/>
      <x:c r="Q31" s="12"/>
      <x:c r="R31" s="12"/>
      <x:c r="S31" s="12"/>
      <x:c r="T31" s="12"/>
      <x:c r="U31" s="12"/>
      <x:c r="V31" s="12"/>
      <x:c r="W31" s="12"/>
      <x:c r="X31" s="12"/>
      <x:c r="Y31" s="12"/>
      <x:c r="Z31" s="12"/>
    </x:row>
    <x:row r="32">
      <x:c r="A32" s="135"/>
      <x:c r="B32" s="136"/>
      <x:c r="C32" s="136"/>
      <x:c r="D32" s="136"/>
      <x:c r="E32" s="136"/>
      <x:c r="F32" s="136"/>
      <x:c r="G32" s="137"/>
      <x:c r="H32" s="137"/>
      <x:c r="I32" s="108" t="n">
        <x:f>H32-G32</x:f>
        <x:v>0</x:v>
      </x:c>
      <x:c r="J32" s="136"/>
      <x:c r="K32" s="136"/>
      <x:c r="L32" s="136"/>
      <x:c r="M32" s="135"/>
      <x:c r="N32" s="136"/>
      <x:c r="O32" s="12"/>
      <x:c r="P32" s="12"/>
      <x:c r="Q32" s="12"/>
      <x:c r="R32" s="12"/>
      <x:c r="S32" s="12"/>
      <x:c r="T32" s="12"/>
      <x:c r="U32" s="12"/>
      <x:c r="V32" s="12"/>
      <x:c r="W32" s="12"/>
      <x:c r="X32" s="12"/>
      <x:c r="Y32" s="12"/>
      <x:c r="Z32" s="12"/>
    </x:row>
    <x:row r="33">
      <x:c r="A33" s="135"/>
      <x:c r="B33" s="136"/>
      <x:c r="C33" s="136"/>
      <x:c r="D33" s="136"/>
      <x:c r="E33" s="136"/>
      <x:c r="F33" s="136"/>
      <x:c r="G33" s="137"/>
      <x:c r="H33" s="137"/>
      <x:c r="I33" s="108" t="n">
        <x:f>H33-G33</x:f>
        <x:v>0</x:v>
      </x:c>
      <x:c r="J33" s="136"/>
      <x:c r="K33" s="136"/>
      <x:c r="L33" s="136"/>
      <x:c r="M33" s="135"/>
      <x:c r="N33" s="136"/>
      <x:c r="O33" s="12"/>
      <x:c r="P33" s="12"/>
      <x:c r="Q33" s="12"/>
      <x:c r="R33" s="12"/>
      <x:c r="S33" s="12"/>
      <x:c r="T33" s="12"/>
      <x:c r="U33" s="12"/>
      <x:c r="V33" s="12"/>
      <x:c r="W33" s="12"/>
      <x:c r="X33" s="12"/>
      <x:c r="Y33" s="12"/>
      <x:c r="Z33" s="12"/>
    </x:row>
    <x:row r="34">
      <x:c r="A34" s="135"/>
      <x:c r="B34" s="136"/>
      <x:c r="C34" s="136"/>
      <x:c r="D34" s="136"/>
      <x:c r="E34" s="136"/>
      <x:c r="F34" s="136"/>
      <x:c r="G34" s="137"/>
      <x:c r="H34" s="137"/>
      <x:c r="I34" s="108" t="n">
        <x:f>H34-G34</x:f>
        <x:v>0</x:v>
      </x:c>
      <x:c r="J34" s="136"/>
      <x:c r="K34" s="136"/>
      <x:c r="L34" s="136"/>
      <x:c r="M34" s="135"/>
      <x:c r="N34" s="136"/>
      <x:c r="O34" s="12"/>
      <x:c r="P34" s="12"/>
      <x:c r="Q34" s="12"/>
      <x:c r="R34" s="12"/>
      <x:c r="S34" s="12"/>
      <x:c r="T34" s="12"/>
      <x:c r="U34" s="12"/>
      <x:c r="V34" s="12"/>
      <x:c r="W34" s="12"/>
      <x:c r="X34" s="12"/>
      <x:c r="Y34" s="12"/>
      <x:c r="Z34" s="12"/>
    </x:row>
    <x:row r="35">
      <x:c r="A35" s="135"/>
      <x:c r="B35" s="136"/>
      <x:c r="C35" s="136"/>
      <x:c r="D35" s="136"/>
      <x:c r="E35" s="136"/>
      <x:c r="F35" s="136"/>
      <x:c r="G35" s="137"/>
      <x:c r="H35" s="137"/>
      <x:c r="I35" s="108" t="n">
        <x:f>H35-G35</x:f>
        <x:v>0</x:v>
      </x:c>
      <x:c r="J35" s="136"/>
      <x:c r="K35" s="136"/>
      <x:c r="L35" s="136"/>
      <x:c r="M35" s="135"/>
      <x:c r="N35" s="136"/>
      <x:c r="O35" s="12"/>
      <x:c r="P35" s="12"/>
      <x:c r="Q35" s="12"/>
      <x:c r="R35" s="12"/>
      <x:c r="S35" s="12"/>
      <x:c r="T35" s="12"/>
      <x:c r="U35" s="12"/>
      <x:c r="V35" s="12"/>
      <x:c r="W35" s="12"/>
      <x:c r="X35" s="12"/>
      <x:c r="Y35" s="12"/>
      <x:c r="Z35" s="12"/>
    </x:row>
    <x:row r="36">
      <x:c r="A36" s="135"/>
      <x:c r="B36" s="136"/>
      <x:c r="C36" s="136"/>
      <x:c r="D36" s="136"/>
      <x:c r="E36" s="136"/>
      <x:c r="F36" s="136"/>
      <x:c r="G36" s="137"/>
      <x:c r="H36" s="137"/>
      <x:c r="I36" s="108" t="n">
        <x:f>H36-G36</x:f>
        <x:v>0</x:v>
      </x:c>
      <x:c r="J36" s="136"/>
      <x:c r="K36" s="136"/>
      <x:c r="L36" s="136"/>
      <x:c r="M36" s="135"/>
      <x:c r="N36" s="136"/>
      <x:c r="O36" s="12"/>
      <x:c r="P36" s="12"/>
      <x:c r="Q36" s="12"/>
      <x:c r="R36" s="12"/>
      <x:c r="S36" s="12"/>
      <x:c r="T36" s="12"/>
      <x:c r="U36" s="12"/>
      <x:c r="V36" s="12"/>
      <x:c r="W36" s="12"/>
      <x:c r="X36" s="12"/>
      <x:c r="Y36" s="12"/>
      <x:c r="Z36" s="12"/>
    </x:row>
    <x:row r="37">
      <x:c r="A37" s="135"/>
      <x:c r="B37" s="136"/>
      <x:c r="C37" s="136"/>
      <x:c r="D37" s="136"/>
      <x:c r="E37" s="136"/>
      <x:c r="F37" s="136"/>
      <x:c r="G37" s="137"/>
      <x:c r="H37" s="137"/>
      <x:c r="I37" s="108" t="n">
        <x:f>H37-G37</x:f>
        <x:v>0</x:v>
      </x:c>
      <x:c r="J37" s="136"/>
      <x:c r="K37" s="136"/>
      <x:c r="L37" s="136"/>
      <x:c r="M37" s="135"/>
      <x:c r="N37" s="136"/>
      <x:c r="O37" s="12"/>
      <x:c r="P37" s="12"/>
      <x:c r="Q37" s="12"/>
      <x:c r="R37" s="12"/>
      <x:c r="S37" s="12"/>
      <x:c r="T37" s="12"/>
      <x:c r="U37" s="12"/>
      <x:c r="V37" s="12"/>
      <x:c r="W37" s="12"/>
      <x:c r="X37" s="12"/>
      <x:c r="Y37" s="12"/>
      <x:c r="Z37" s="12"/>
    </x:row>
    <x:row r="38">
      <x:c r="A38" s="135"/>
      <x:c r="B38" s="136"/>
      <x:c r="C38" s="136"/>
      <x:c r="D38" s="136"/>
      <x:c r="E38" s="136"/>
      <x:c r="F38" s="136"/>
      <x:c r="G38" s="137"/>
      <x:c r="H38" s="137"/>
      <x:c r="I38" s="108" t="n">
        <x:f>H38-G38</x:f>
        <x:v>0</x:v>
      </x:c>
      <x:c r="J38" s="136"/>
      <x:c r="K38" s="136"/>
      <x:c r="L38" s="136"/>
      <x:c r="M38" s="135"/>
      <x:c r="N38" s="136"/>
      <x:c r="O38" s="12"/>
      <x:c r="P38" s="12"/>
      <x:c r="Q38" s="12"/>
      <x:c r="R38" s="12"/>
      <x:c r="S38" s="12"/>
      <x:c r="T38" s="12"/>
      <x:c r="U38" s="12"/>
      <x:c r="V38" s="12"/>
      <x:c r="W38" s="12"/>
      <x:c r="X38" s="12"/>
      <x:c r="Y38" s="12"/>
      <x:c r="Z38" s="12"/>
    </x:row>
    <x:row r="39">
      <x:c r="A39" s="135"/>
      <x:c r="B39" s="136"/>
      <x:c r="C39" s="136"/>
      <x:c r="D39" s="136"/>
      <x:c r="E39" s="136"/>
      <x:c r="F39" s="136"/>
      <x:c r="G39" s="137"/>
      <x:c r="H39" s="137"/>
      <x:c r="I39" s="108" t="n">
        <x:f>H39-G39</x:f>
        <x:v>0</x:v>
      </x:c>
      <x:c r="J39" s="136"/>
      <x:c r="K39" s="136"/>
      <x:c r="L39" s="136"/>
      <x:c r="M39" s="135"/>
      <x:c r="N39" s="136"/>
      <x:c r="O39" s="12"/>
      <x:c r="P39" s="12"/>
      <x:c r="Q39" s="12"/>
      <x:c r="R39" s="12"/>
      <x:c r="S39" s="12"/>
      <x:c r="T39" s="12"/>
      <x:c r="U39" s="12"/>
      <x:c r="V39" s="12"/>
      <x:c r="W39" s="12"/>
      <x:c r="X39" s="12"/>
      <x:c r="Y39" s="12"/>
      <x:c r="Z39" s="12"/>
    </x:row>
    <x:row r="40">
      <x:c r="A40" s="135"/>
      <x:c r="B40" s="136"/>
      <x:c r="C40" s="136"/>
      <x:c r="D40" s="136"/>
      <x:c r="E40" s="136"/>
      <x:c r="F40" s="136"/>
      <x:c r="G40" s="137"/>
      <x:c r="H40" s="137"/>
      <x:c r="I40" s="108" t="n">
        <x:f>H40-G40</x:f>
        <x:v>0</x:v>
      </x:c>
      <x:c r="J40" s="136"/>
      <x:c r="K40" s="136"/>
      <x:c r="L40" s="136"/>
      <x:c r="M40" s="135"/>
      <x:c r="N40" s="136"/>
      <x:c r="O40" s="12"/>
      <x:c r="P40" s="12"/>
      <x:c r="Q40" s="12"/>
      <x:c r="R40" s="12"/>
      <x:c r="S40" s="12"/>
      <x:c r="T40" s="12"/>
      <x:c r="U40" s="12"/>
      <x:c r="V40" s="12"/>
      <x:c r="W40" s="12"/>
      <x:c r="X40" s="12"/>
      <x:c r="Y40" s="12"/>
      <x:c r="Z40" s="12"/>
    </x:row>
    <x:row r="41">
      <x:c r="A41" s="135"/>
      <x:c r="B41" s="136"/>
      <x:c r="C41" s="136"/>
      <x:c r="D41" s="136"/>
      <x:c r="E41" s="136"/>
      <x:c r="F41" s="136"/>
      <x:c r="G41" s="137"/>
      <x:c r="H41" s="137"/>
      <x:c r="I41" s="108" t="n">
        <x:f>H41-G41</x:f>
        <x:v>0</x:v>
      </x:c>
      <x:c r="J41" s="136"/>
      <x:c r="K41" s="136"/>
      <x:c r="L41" s="136"/>
      <x:c r="M41" s="135"/>
      <x:c r="N41" s="136"/>
      <x:c r="O41" s="12"/>
      <x:c r="P41" s="12"/>
      <x:c r="Q41" s="12"/>
      <x:c r="R41" s="12"/>
      <x:c r="S41" s="12"/>
      <x:c r="T41" s="12"/>
      <x:c r="U41" s="12"/>
      <x:c r="V41" s="12"/>
      <x:c r="W41" s="12"/>
      <x:c r="X41" s="12"/>
      <x:c r="Y41" s="12"/>
      <x:c r="Z41" s="12"/>
    </x:row>
    <x:row r="42">
      <x:c r="A42" s="135"/>
      <x:c r="B42" s="136"/>
      <x:c r="C42" s="136"/>
      <x:c r="D42" s="136"/>
      <x:c r="E42" s="136"/>
      <x:c r="F42" s="136"/>
      <x:c r="G42" s="137"/>
      <x:c r="H42" s="137"/>
      <x:c r="I42" s="108" t="n">
        <x:f>H42-G42</x:f>
        <x:v>0</x:v>
      </x:c>
      <x:c r="J42" s="136"/>
      <x:c r="K42" s="136"/>
      <x:c r="L42" s="136"/>
      <x:c r="M42" s="135"/>
      <x:c r="N42" s="136"/>
      <x:c r="O42" s="12"/>
      <x:c r="P42" s="12"/>
      <x:c r="Q42" s="12"/>
      <x:c r="R42" s="12"/>
      <x:c r="S42" s="12"/>
      <x:c r="T42" s="12"/>
      <x:c r="U42" s="12"/>
      <x:c r="V42" s="12"/>
      <x:c r="W42" s="12"/>
      <x:c r="X42" s="12"/>
      <x:c r="Y42" s="12"/>
      <x:c r="Z42" s="12"/>
    </x:row>
    <x:row r="43">
      <x:c r="A43" s="135"/>
      <x:c r="B43" s="136"/>
      <x:c r="C43" s="136"/>
      <x:c r="D43" s="136"/>
      <x:c r="E43" s="136"/>
      <x:c r="F43" s="136"/>
      <x:c r="G43" s="137"/>
      <x:c r="H43" s="137"/>
      <x:c r="I43" s="108" t="n">
        <x:f>H43-G43</x:f>
        <x:v>0</x:v>
      </x:c>
      <x:c r="J43" s="136"/>
      <x:c r="K43" s="136"/>
      <x:c r="L43" s="136"/>
      <x:c r="M43" s="135"/>
      <x:c r="N43" s="136"/>
      <x:c r="O43" s="12"/>
      <x:c r="P43" s="12"/>
      <x:c r="Q43" s="12"/>
      <x:c r="R43" s="12"/>
      <x:c r="S43" s="12"/>
      <x:c r="T43" s="12"/>
      <x:c r="U43" s="12"/>
      <x:c r="V43" s="12"/>
      <x:c r="W43" s="12"/>
      <x:c r="X43" s="12"/>
      <x:c r="Y43" s="12"/>
      <x:c r="Z43" s="12"/>
    </x:row>
    <x:row r="44">
      <x:c r="A44" s="135"/>
      <x:c r="B44" s="136"/>
      <x:c r="C44" s="136"/>
      <x:c r="D44" s="136"/>
      <x:c r="E44" s="136"/>
      <x:c r="F44" s="136"/>
      <x:c r="G44" s="137"/>
      <x:c r="H44" s="137"/>
      <x:c r="I44" s="108" t="n">
        <x:f>H44-G44</x:f>
        <x:v>0</x:v>
      </x:c>
      <x:c r="J44" s="136"/>
      <x:c r="K44" s="136"/>
      <x:c r="L44" s="136"/>
      <x:c r="M44" s="135"/>
      <x:c r="N44" s="136"/>
      <x:c r="O44" s="12"/>
      <x:c r="P44" s="12"/>
      <x:c r="Q44" s="12"/>
      <x:c r="R44" s="12"/>
      <x:c r="S44" s="12"/>
      <x:c r="T44" s="12"/>
      <x:c r="U44" s="12"/>
      <x:c r="V44" s="12"/>
      <x:c r="W44" s="12"/>
      <x:c r="X44" s="12"/>
      <x:c r="Y44" s="12"/>
      <x:c r="Z44" s="12"/>
    </x:row>
    <x:row r="45">
      <x:c r="A45" s="135"/>
      <x:c r="B45" s="136"/>
      <x:c r="C45" s="136"/>
      <x:c r="D45" s="136"/>
      <x:c r="E45" s="136"/>
      <x:c r="F45" s="136"/>
      <x:c r="G45" s="137"/>
      <x:c r="H45" s="137"/>
      <x:c r="I45" s="108" t="n">
        <x:f>H45-G45</x:f>
        <x:v>0</x:v>
      </x:c>
      <x:c r="J45" s="136"/>
      <x:c r="K45" s="136"/>
      <x:c r="L45" s="136"/>
      <x:c r="M45" s="135"/>
      <x:c r="N45" s="136"/>
      <x:c r="O45" s="12"/>
      <x:c r="P45" s="12"/>
      <x:c r="Q45" s="12"/>
      <x:c r="R45" s="12"/>
      <x:c r="S45" s="12"/>
      <x:c r="T45" s="12"/>
      <x:c r="U45" s="12"/>
      <x:c r="V45" s="12"/>
      <x:c r="W45" s="12"/>
      <x:c r="X45" s="12"/>
      <x:c r="Y45" s="12"/>
      <x:c r="Z45" s="12"/>
    </x:row>
    <x:row r="46">
      <x:c r="A46" s="135"/>
      <x:c r="B46" s="136"/>
      <x:c r="C46" s="136"/>
      <x:c r="D46" s="136"/>
      <x:c r="E46" s="136"/>
      <x:c r="F46" s="136"/>
      <x:c r="G46" s="137"/>
      <x:c r="H46" s="137"/>
      <x:c r="I46" s="108" t="n">
        <x:f>H46-G46</x:f>
        <x:v>0</x:v>
      </x:c>
      <x:c r="J46" s="136"/>
      <x:c r="K46" s="136"/>
      <x:c r="L46" s="136"/>
      <x:c r="M46" s="135"/>
      <x:c r="N46" s="136"/>
      <x:c r="O46" s="12"/>
      <x:c r="P46" s="12"/>
      <x:c r="Q46" s="12"/>
      <x:c r="R46" s="12"/>
      <x:c r="S46" s="12"/>
      <x:c r="T46" s="12"/>
      <x:c r="U46" s="12"/>
      <x:c r="V46" s="12"/>
      <x:c r="W46" s="12"/>
      <x:c r="X46" s="12"/>
      <x:c r="Y46" s="12"/>
      <x:c r="Z46" s="12"/>
    </x:row>
    <x:row r="47">
      <x:c r="A47" s="135"/>
      <x:c r="B47" s="136"/>
      <x:c r="C47" s="136"/>
      <x:c r="D47" s="136"/>
      <x:c r="E47" s="136"/>
      <x:c r="F47" s="136"/>
      <x:c r="G47" s="137"/>
      <x:c r="H47" s="137"/>
      <x:c r="I47" s="108" t="n">
        <x:f>H47-G47</x:f>
        <x:v>0</x:v>
      </x:c>
      <x:c r="J47" s="136"/>
      <x:c r="K47" s="136"/>
      <x:c r="L47" s="136"/>
      <x:c r="M47" s="135"/>
      <x:c r="N47" s="136"/>
      <x:c r="O47" s="12"/>
      <x:c r="P47" s="12"/>
      <x:c r="Q47" s="12"/>
      <x:c r="R47" s="12"/>
      <x:c r="S47" s="12"/>
      <x:c r="T47" s="12"/>
      <x:c r="U47" s="12"/>
      <x:c r="V47" s="12"/>
      <x:c r="W47" s="12"/>
      <x:c r="X47" s="12"/>
      <x:c r="Y47" s="12"/>
      <x:c r="Z47" s="12"/>
    </x:row>
    <x:row r="48">
      <x:c r="A48" s="135"/>
      <x:c r="B48" s="136"/>
      <x:c r="C48" s="136"/>
      <x:c r="D48" s="136"/>
      <x:c r="E48" s="136"/>
      <x:c r="F48" s="136"/>
      <x:c r="G48" s="137"/>
      <x:c r="H48" s="137"/>
      <x:c r="I48" s="108" t="n">
        <x:f>H48-G48</x:f>
        <x:v>0</x:v>
      </x:c>
      <x:c r="J48" s="136"/>
      <x:c r="K48" s="136"/>
      <x:c r="L48" s="136"/>
      <x:c r="M48" s="135"/>
      <x:c r="N48" s="136"/>
      <x:c r="O48" s="12"/>
      <x:c r="P48" s="12"/>
      <x:c r="Q48" s="12"/>
      <x:c r="R48" s="12"/>
      <x:c r="S48" s="12"/>
      <x:c r="T48" s="12"/>
      <x:c r="U48" s="12"/>
      <x:c r="V48" s="12"/>
      <x:c r="W48" s="12"/>
      <x:c r="X48" s="12"/>
      <x:c r="Y48" s="12"/>
      <x:c r="Z48" s="12"/>
    </x:row>
    <x:row r="49">
      <x:c r="A49" s="135"/>
      <x:c r="B49" s="136"/>
      <x:c r="C49" s="136"/>
      <x:c r="D49" s="136"/>
      <x:c r="E49" s="136"/>
      <x:c r="F49" s="136"/>
      <x:c r="G49" s="137"/>
      <x:c r="H49" s="137"/>
      <x:c r="I49" s="108" t="n">
        <x:f>H49-G49</x:f>
        <x:v>0</x:v>
      </x:c>
      <x:c r="J49" s="136"/>
      <x:c r="K49" s="136"/>
      <x:c r="L49" s="136"/>
      <x:c r="M49" s="135"/>
      <x:c r="N49" s="136"/>
      <x:c r="O49" s="12"/>
      <x:c r="P49" s="12"/>
      <x:c r="Q49" s="12"/>
      <x:c r="R49" s="12"/>
      <x:c r="S49" s="12"/>
      <x:c r="T49" s="12"/>
      <x:c r="U49" s="12"/>
      <x:c r="V49" s="12"/>
      <x:c r="W49" s="12"/>
      <x:c r="X49" s="12"/>
      <x:c r="Y49" s="12"/>
      <x:c r="Z49" s="12"/>
    </x:row>
    <x:row r="50">
      <x:c r="A50" s="135"/>
      <x:c r="B50" s="136"/>
      <x:c r="C50" s="136"/>
      <x:c r="D50" s="136"/>
      <x:c r="E50" s="136"/>
      <x:c r="F50" s="136"/>
      <x:c r="G50" s="137"/>
      <x:c r="H50" s="137"/>
      <x:c r="I50" s="108" t="n">
        <x:f>H50-G50</x:f>
        <x:v>0</x:v>
      </x:c>
      <x:c r="J50" s="136"/>
      <x:c r="K50" s="136"/>
      <x:c r="L50" s="136"/>
      <x:c r="M50" s="135"/>
      <x:c r="N50" s="136"/>
      <x:c r="O50" s="12"/>
      <x:c r="P50" s="12"/>
      <x:c r="Q50" s="12"/>
      <x:c r="R50" s="12"/>
      <x:c r="S50" s="12"/>
      <x:c r="T50" s="12"/>
      <x:c r="U50" s="12"/>
      <x:c r="V50" s="12"/>
      <x:c r="W50" s="12"/>
      <x:c r="X50" s="12"/>
      <x:c r="Y50" s="12"/>
      <x:c r="Z50" s="12"/>
    </x:row>
    <x:row r="51">
      <x:c r="A51" s="135"/>
      <x:c r="B51" s="136"/>
      <x:c r="C51" s="136"/>
      <x:c r="D51" s="136"/>
      <x:c r="E51" s="136"/>
      <x:c r="F51" s="136"/>
      <x:c r="G51" s="137"/>
      <x:c r="H51" s="137"/>
      <x:c r="I51" s="108" t="n">
        <x:f>H51-G51</x:f>
        <x:v>0</x:v>
      </x:c>
      <x:c r="J51" s="136"/>
      <x:c r="K51" s="136"/>
      <x:c r="L51" s="136"/>
      <x:c r="M51" s="135"/>
      <x:c r="N51" s="136"/>
      <x:c r="O51" s="12"/>
      <x:c r="P51" s="12"/>
      <x:c r="Q51" s="12"/>
      <x:c r="R51" s="12"/>
      <x:c r="S51" s="12"/>
      <x:c r="T51" s="12"/>
      <x:c r="U51" s="12"/>
      <x:c r="V51" s="12"/>
      <x:c r="W51" s="12"/>
      <x:c r="X51" s="12"/>
      <x:c r="Y51" s="12"/>
      <x:c r="Z51" s="12"/>
    </x:row>
    <x:row r="52">
      <x:c r="A52" s="135"/>
      <x:c r="B52" s="136"/>
      <x:c r="C52" s="136"/>
      <x:c r="D52" s="136"/>
      <x:c r="E52" s="136"/>
      <x:c r="F52" s="136"/>
      <x:c r="G52" s="137"/>
      <x:c r="H52" s="137"/>
      <x:c r="I52" s="108" t="n">
        <x:f>H52-G52</x:f>
        <x:v>0</x:v>
      </x:c>
      <x:c r="J52" s="136"/>
      <x:c r="K52" s="136"/>
      <x:c r="L52" s="136"/>
      <x:c r="M52" s="135"/>
      <x:c r="N52" s="136"/>
      <x:c r="O52" s="12"/>
      <x:c r="P52" s="12"/>
      <x:c r="Q52" s="12"/>
      <x:c r="R52" s="12"/>
      <x:c r="S52" s="12"/>
      <x:c r="T52" s="12"/>
      <x:c r="U52" s="12"/>
      <x:c r="V52" s="12"/>
      <x:c r="W52" s="12"/>
      <x:c r="X52" s="12"/>
      <x:c r="Y52" s="12"/>
      <x:c r="Z52" s="12"/>
    </x:row>
    <x:row r="53">
      <x:c r="A53" s="135"/>
      <x:c r="B53" s="136"/>
      <x:c r="C53" s="136"/>
      <x:c r="D53" s="136"/>
      <x:c r="E53" s="136"/>
      <x:c r="F53" s="136"/>
      <x:c r="G53" s="137"/>
      <x:c r="H53" s="137"/>
      <x:c r="I53" s="108" t="n">
        <x:f>H53-G53</x:f>
        <x:v>0</x:v>
      </x:c>
      <x:c r="J53" s="136"/>
      <x:c r="K53" s="136"/>
      <x:c r="L53" s="136"/>
      <x:c r="M53" s="135"/>
      <x:c r="N53" s="136"/>
      <x:c r="O53" s="12"/>
      <x:c r="P53" s="12"/>
      <x:c r="Q53" s="12"/>
      <x:c r="R53" s="12"/>
      <x:c r="S53" s="12"/>
      <x:c r="T53" s="12"/>
      <x:c r="U53" s="12"/>
      <x:c r="V53" s="12"/>
      <x:c r="W53" s="12"/>
      <x:c r="X53" s="12"/>
      <x:c r="Y53" s="12"/>
      <x:c r="Z53" s="12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2"/>
      <x:c r="P54" s="12"/>
      <x:c r="Q54" s="12"/>
      <x:c r="R54" s="12"/>
      <x:c r="S54" s="12"/>
      <x:c r="T54" s="12"/>
      <x:c r="U54" s="12"/>
      <x:c r="V54" s="12"/>
      <x:c r="W54" s="12"/>
      <x:c r="X54" s="12"/>
      <x:c r="Y54" s="12"/>
      <x:c r="Z54" s="12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2"/>
      <x:c r="P55" s="12"/>
      <x:c r="Q55" s="12"/>
      <x:c r="R55" s="12"/>
      <x:c r="S55" s="12"/>
      <x:c r="T55" s="12"/>
      <x:c r="U55" s="12"/>
      <x:c r="V55" s="12"/>
      <x:c r="W55" s="12"/>
      <x:c r="X55" s="12"/>
      <x:c r="Y55" s="12"/>
      <x:c r="Z55" s="12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2"/>
      <x:c r="P56" s="12"/>
      <x:c r="Q56" s="12"/>
      <x:c r="R56" s="12"/>
      <x:c r="S56" s="12"/>
      <x:c r="T56" s="12"/>
      <x:c r="U56" s="12"/>
      <x:c r="V56" s="12"/>
      <x:c r="W56" s="12"/>
      <x:c r="X56" s="12"/>
      <x:c r="Y56" s="12"/>
      <x:c r="Z56" s="12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2"/>
      <x:c r="P57" s="12"/>
      <x:c r="Q57" s="12"/>
      <x:c r="R57" s="12"/>
      <x:c r="S57" s="12"/>
      <x:c r="T57" s="12"/>
      <x:c r="U57" s="12"/>
      <x:c r="V57" s="12"/>
      <x:c r="W57" s="12"/>
      <x:c r="X57" s="12"/>
      <x:c r="Y57" s="12"/>
      <x:c r="Z57" s="12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2"/>
      <x:c r="S58" s="12"/>
      <x:c r="T58" s="12"/>
      <x:c r="U58" s="12"/>
      <x:c r="V58" s="12"/>
      <x:c r="W58" s="12"/>
      <x:c r="X58" s="12"/>
      <x:c r="Y58" s="12"/>
      <x:c r="Z58" s="12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2"/>
      <x:c r="P59" s="12"/>
      <x:c r="Q59" s="12"/>
      <x:c r="R59" s="12"/>
      <x:c r="S59" s="12"/>
      <x:c r="T59" s="12"/>
      <x:c r="U59" s="12"/>
      <x:c r="V59" s="12"/>
      <x:c r="W59" s="12"/>
      <x:c r="X59" s="12"/>
      <x:c r="Y59" s="12"/>
      <x:c r="Z59" s="12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  <x:c r="W60" s="12"/>
      <x:c r="X60" s="12"/>
      <x:c r="Y60" s="12"/>
      <x:c r="Z60" s="12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2"/>
      <x:c r="P61" s="12"/>
      <x:c r="Q61" s="12"/>
      <x:c r="R61" s="12"/>
      <x:c r="S61" s="12"/>
      <x:c r="T61" s="12"/>
      <x:c r="U61" s="12"/>
      <x:c r="V61" s="12"/>
      <x:c r="W61" s="12"/>
      <x:c r="X61" s="12"/>
      <x:c r="Y61" s="12"/>
      <x:c r="Z61" s="12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2"/>
      <x:c r="P62" s="12"/>
      <x:c r="Q62" s="12"/>
      <x:c r="R62" s="12"/>
      <x:c r="S62" s="12"/>
      <x:c r="T62" s="12"/>
      <x:c r="U62" s="12"/>
      <x:c r="V62" s="12"/>
      <x:c r="W62" s="12"/>
      <x:c r="X62" s="12"/>
      <x:c r="Y62" s="12"/>
      <x:c r="Z62" s="12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2"/>
      <x:c r="P63" s="12"/>
      <x:c r="Q63" s="12"/>
      <x:c r="R63" s="12"/>
      <x:c r="S63" s="12"/>
      <x:c r="T63" s="12"/>
      <x:c r="U63" s="12"/>
      <x:c r="V63" s="12"/>
      <x:c r="W63" s="12"/>
      <x:c r="X63" s="12"/>
      <x:c r="Y63" s="12"/>
      <x:c r="Z63" s="12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2"/>
      <x:c r="P64" s="12"/>
      <x:c r="Q64" s="12"/>
      <x:c r="R64" s="12"/>
      <x:c r="S64" s="12"/>
      <x:c r="T64" s="12"/>
      <x:c r="U64" s="12"/>
      <x:c r="V64" s="12"/>
      <x:c r="W64" s="12"/>
      <x:c r="X64" s="12"/>
      <x:c r="Y64" s="12"/>
      <x:c r="Z64" s="12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2"/>
      <x:c r="P65" s="12"/>
      <x:c r="Q65" s="12"/>
      <x:c r="R65" s="12"/>
      <x:c r="S65" s="12"/>
      <x:c r="T65" s="12"/>
      <x:c r="U65" s="12"/>
      <x:c r="V65" s="12"/>
      <x:c r="W65" s="12"/>
      <x:c r="X65" s="12"/>
      <x:c r="Y65" s="12"/>
      <x:c r="Z65" s="12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2"/>
      <x:c r="P66" s="12"/>
      <x:c r="Q66" s="12"/>
      <x:c r="R66" s="12"/>
      <x:c r="S66" s="12"/>
      <x:c r="T66" s="12"/>
      <x:c r="U66" s="12"/>
      <x:c r="V66" s="12"/>
      <x:c r="W66" s="12"/>
      <x:c r="X66" s="12"/>
      <x:c r="Y66" s="12"/>
      <x:c r="Z66" s="12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2"/>
      <x:c r="P67" s="12"/>
      <x:c r="Q67" s="12"/>
      <x:c r="R67" s="12"/>
      <x:c r="S67" s="12"/>
      <x:c r="T67" s="12"/>
      <x:c r="U67" s="12"/>
      <x:c r="V67" s="12"/>
      <x:c r="W67" s="12"/>
      <x:c r="X67" s="12"/>
      <x:c r="Y67" s="12"/>
      <x:c r="Z67" s="12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2"/>
      <x:c r="P68" s="12"/>
      <x:c r="Q68" s="12"/>
      <x:c r="R68" s="12"/>
      <x:c r="S68" s="12"/>
      <x:c r="T68" s="12"/>
      <x:c r="U68" s="12"/>
      <x:c r="V68" s="12"/>
      <x:c r="W68" s="12"/>
      <x:c r="X68" s="12"/>
      <x:c r="Y68" s="12"/>
      <x:c r="Z68" s="12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2"/>
      <x:c r="P69" s="12"/>
      <x:c r="Q69" s="12"/>
      <x:c r="R69" s="12"/>
      <x:c r="S69" s="12"/>
      <x:c r="T69" s="12"/>
      <x:c r="U69" s="12"/>
      <x:c r="V69" s="12"/>
      <x:c r="W69" s="12"/>
      <x:c r="X69" s="12"/>
      <x:c r="Y69" s="12"/>
      <x:c r="Z69" s="12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2"/>
      <x:c r="P70" s="12"/>
      <x:c r="Q70" s="12"/>
      <x:c r="R70" s="12"/>
      <x:c r="S70" s="12"/>
      <x:c r="T70" s="12"/>
      <x:c r="U70" s="12"/>
      <x:c r="V70" s="12"/>
      <x:c r="W70" s="12"/>
      <x:c r="X70" s="12"/>
      <x:c r="Y70" s="12"/>
      <x:c r="Z70" s="12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2"/>
      <x:c r="P71" s="12"/>
      <x:c r="Q71" s="12"/>
      <x:c r="R71" s="12"/>
      <x:c r="S71" s="12"/>
      <x:c r="T71" s="12"/>
      <x:c r="U71" s="12"/>
      <x:c r="V71" s="12"/>
      <x:c r="W71" s="12"/>
      <x:c r="X71" s="12"/>
      <x:c r="Y71" s="12"/>
      <x:c r="Z71" s="12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2"/>
      <x:c r="P72" s="12"/>
      <x:c r="Q72" s="12"/>
      <x:c r="R72" s="12"/>
      <x:c r="S72" s="12"/>
      <x:c r="T72" s="12"/>
      <x:c r="U72" s="12"/>
      <x:c r="V72" s="12"/>
      <x:c r="W72" s="12"/>
      <x:c r="X72" s="12"/>
      <x:c r="Y72" s="12"/>
      <x:c r="Z72" s="12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2"/>
      <x:c r="P73" s="12"/>
      <x:c r="Q73" s="12"/>
      <x:c r="R73" s="12"/>
      <x:c r="S73" s="12"/>
      <x:c r="T73" s="12"/>
      <x:c r="U73" s="12"/>
      <x:c r="V73" s="12"/>
      <x:c r="W73" s="12"/>
      <x:c r="X73" s="12"/>
      <x:c r="Y73" s="12"/>
      <x:c r="Z73" s="12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2"/>
      <x:c r="P74" s="12"/>
      <x:c r="Q74" s="12"/>
      <x:c r="R74" s="12"/>
      <x:c r="S74" s="12"/>
      <x:c r="T74" s="12"/>
      <x:c r="U74" s="12"/>
      <x:c r="V74" s="12"/>
      <x:c r="W74" s="12"/>
      <x:c r="X74" s="12"/>
      <x:c r="Y74" s="12"/>
      <x:c r="Z74" s="12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2"/>
      <x:c r="P75" s="12"/>
      <x:c r="Q75" s="12"/>
      <x:c r="R75" s="12"/>
      <x:c r="S75" s="12"/>
      <x:c r="T75" s="12"/>
      <x:c r="U75" s="12"/>
      <x:c r="V75" s="12"/>
      <x:c r="W75" s="12"/>
      <x:c r="X75" s="12"/>
      <x:c r="Y75" s="12"/>
      <x:c r="Z75" s="12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2"/>
      <x:c r="P76" s="12"/>
      <x:c r="Q76" s="12"/>
      <x:c r="R76" s="12"/>
      <x:c r="S76" s="12"/>
      <x:c r="T76" s="12"/>
      <x:c r="U76" s="12"/>
      <x:c r="V76" s="12"/>
      <x:c r="W76" s="12"/>
      <x:c r="X76" s="12"/>
      <x:c r="Y76" s="12"/>
      <x:c r="Z76" s="12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2"/>
      <x:c r="P77" s="12"/>
      <x:c r="Q77" s="12"/>
      <x:c r="R77" s="12"/>
      <x:c r="S77" s="12"/>
      <x:c r="T77" s="12"/>
      <x:c r="U77" s="12"/>
      <x:c r="V77" s="12"/>
      <x:c r="W77" s="12"/>
      <x:c r="X77" s="12"/>
      <x:c r="Y77" s="12"/>
      <x:c r="Z77" s="12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2"/>
      <x:c r="P78" s="12"/>
      <x:c r="Q78" s="12"/>
      <x:c r="R78" s="12"/>
      <x:c r="S78" s="12"/>
      <x:c r="T78" s="12"/>
      <x:c r="U78" s="12"/>
      <x:c r="V78" s="12"/>
      <x:c r="W78" s="12"/>
      <x:c r="X78" s="12"/>
      <x:c r="Y78" s="12"/>
      <x:c r="Z78" s="12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2"/>
      <x:c r="P79" s="12"/>
      <x:c r="Q79" s="12"/>
      <x:c r="R79" s="12"/>
      <x:c r="S79" s="12"/>
      <x:c r="T79" s="12"/>
      <x:c r="U79" s="12"/>
      <x:c r="V79" s="12"/>
      <x:c r="W79" s="12"/>
      <x:c r="X79" s="12"/>
      <x:c r="Y79" s="12"/>
      <x:c r="Z79" s="12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2"/>
      <x:c r="P80" s="12"/>
      <x:c r="Q80" s="12"/>
      <x:c r="R80" s="12"/>
      <x:c r="S80" s="12"/>
      <x:c r="T80" s="12"/>
      <x:c r="U80" s="12"/>
      <x:c r="V80" s="12"/>
      <x:c r="W80" s="12"/>
      <x:c r="X80" s="12"/>
      <x:c r="Y80" s="12"/>
      <x:c r="Z80" s="12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2"/>
      <x:c r="P81" s="12"/>
      <x:c r="Q81" s="12"/>
      <x:c r="R81" s="12"/>
      <x:c r="S81" s="12"/>
      <x:c r="T81" s="12"/>
      <x:c r="U81" s="12"/>
      <x:c r="V81" s="12"/>
      <x:c r="W81" s="12"/>
      <x:c r="X81" s="12"/>
      <x:c r="Y81" s="12"/>
      <x:c r="Z81" s="12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2"/>
      <x:c r="P82" s="12"/>
      <x:c r="Q82" s="12"/>
      <x:c r="R82" s="12"/>
      <x:c r="S82" s="12"/>
      <x:c r="T82" s="12"/>
      <x:c r="U82" s="12"/>
      <x:c r="V82" s="12"/>
      <x:c r="W82" s="12"/>
      <x:c r="X82" s="12"/>
      <x:c r="Y82" s="12"/>
      <x:c r="Z82" s="12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2"/>
      <x:c r="P83" s="12"/>
      <x:c r="Q83" s="12"/>
      <x:c r="R83" s="12"/>
      <x:c r="S83" s="12"/>
      <x:c r="T83" s="12"/>
      <x:c r="U83" s="12"/>
      <x:c r="V83" s="12"/>
      <x:c r="W83" s="12"/>
      <x:c r="X83" s="12"/>
      <x:c r="Y83" s="12"/>
      <x:c r="Z83" s="12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2"/>
      <x:c r="P84" s="12"/>
      <x:c r="Q84" s="12"/>
      <x:c r="R84" s="12"/>
      <x:c r="S84" s="12"/>
      <x:c r="T84" s="12"/>
      <x:c r="U84" s="12"/>
      <x:c r="V84" s="12"/>
      <x:c r="W84" s="12"/>
      <x:c r="X84" s="12"/>
      <x:c r="Y84" s="12"/>
      <x:c r="Z84" s="12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2"/>
      <x:c r="P85" s="12"/>
      <x:c r="Q85" s="12"/>
      <x:c r="R85" s="12"/>
      <x:c r="S85" s="12"/>
      <x:c r="T85" s="12"/>
      <x:c r="U85" s="12"/>
      <x:c r="V85" s="12"/>
      <x:c r="W85" s="12"/>
      <x:c r="X85" s="12"/>
      <x:c r="Y85" s="12"/>
      <x:c r="Z85" s="12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2"/>
      <x:c r="P86" s="12"/>
      <x:c r="Q86" s="12"/>
      <x:c r="R86" s="12"/>
      <x:c r="S86" s="12"/>
      <x:c r="T86" s="12"/>
      <x:c r="U86" s="12"/>
      <x:c r="V86" s="12"/>
      <x:c r="W86" s="12"/>
      <x:c r="X86" s="12"/>
      <x:c r="Y86" s="12"/>
      <x:c r="Z86" s="12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2"/>
      <x:c r="P87" s="12"/>
      <x:c r="Q87" s="12"/>
      <x:c r="R87" s="12"/>
      <x:c r="S87" s="12"/>
      <x:c r="T87" s="12"/>
      <x:c r="U87" s="12"/>
      <x:c r="V87" s="12"/>
      <x:c r="W87" s="12"/>
      <x:c r="X87" s="12"/>
      <x:c r="Y87" s="12"/>
      <x:c r="Z87" s="12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  <x:c r="S88" s="12"/>
      <x:c r="T88" s="12"/>
      <x:c r="U88" s="12"/>
      <x:c r="V88" s="12"/>
      <x:c r="W88" s="12"/>
      <x:c r="X88" s="12"/>
      <x:c r="Y88" s="12"/>
      <x:c r="Z88" s="12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2"/>
      <x:c r="P89" s="12"/>
      <x:c r="Q89" s="12"/>
      <x:c r="R89" s="12"/>
      <x:c r="S89" s="12"/>
      <x:c r="T89" s="12"/>
      <x:c r="U89" s="12"/>
      <x:c r="V89" s="12"/>
      <x:c r="W89" s="12"/>
      <x:c r="X89" s="12"/>
      <x:c r="Y89" s="12"/>
      <x:c r="Z89" s="12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2"/>
      <x:c r="P90" s="12"/>
      <x:c r="Q90" s="12"/>
      <x:c r="R90" s="12"/>
      <x:c r="S90" s="12"/>
      <x:c r="T90" s="12"/>
      <x:c r="U90" s="12"/>
      <x:c r="V90" s="12"/>
      <x:c r="W90" s="12"/>
      <x:c r="X90" s="12"/>
      <x:c r="Y90" s="12"/>
      <x:c r="Z90" s="12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2"/>
      <x:c r="P91" s="12"/>
      <x:c r="Q91" s="12"/>
      <x:c r="R91" s="12"/>
      <x:c r="S91" s="12"/>
      <x:c r="T91" s="12"/>
      <x:c r="U91" s="12"/>
      <x:c r="V91" s="12"/>
      <x:c r="W91" s="12"/>
      <x:c r="X91" s="12"/>
      <x:c r="Y91" s="12"/>
      <x:c r="Z91" s="12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2"/>
      <x:c r="P92" s="12"/>
      <x:c r="Q92" s="12"/>
      <x:c r="R92" s="12"/>
      <x:c r="S92" s="12"/>
      <x:c r="T92" s="12"/>
      <x:c r="U92" s="12"/>
      <x:c r="V92" s="12"/>
      <x:c r="W92" s="12"/>
      <x:c r="X92" s="12"/>
      <x:c r="Y92" s="12"/>
      <x:c r="Z92" s="12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2"/>
      <x:c r="P93" s="12"/>
      <x:c r="Q93" s="12"/>
      <x:c r="R93" s="12"/>
      <x:c r="S93" s="12"/>
      <x:c r="T93" s="12"/>
      <x:c r="U93" s="12"/>
      <x:c r="V93" s="12"/>
      <x:c r="W93" s="12"/>
      <x:c r="X93" s="12"/>
      <x:c r="Y93" s="12"/>
      <x:c r="Z93" s="12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2"/>
      <x:c r="P94" s="12"/>
      <x:c r="Q94" s="12"/>
      <x:c r="R94" s="12"/>
      <x:c r="S94" s="12"/>
      <x:c r="T94" s="12"/>
      <x:c r="U94" s="12"/>
      <x:c r="V94" s="12"/>
      <x:c r="W94" s="12"/>
      <x:c r="X94" s="12"/>
      <x:c r="Y94" s="12"/>
      <x:c r="Z94" s="12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2"/>
      <x:c r="P95" s="12"/>
      <x:c r="Q95" s="12"/>
      <x:c r="R95" s="12"/>
      <x:c r="S95" s="12"/>
      <x:c r="T95" s="12"/>
      <x:c r="U95" s="12"/>
      <x:c r="V95" s="12"/>
      <x:c r="W95" s="12"/>
      <x:c r="X95" s="12"/>
      <x:c r="Y95" s="12"/>
      <x:c r="Z95" s="12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2"/>
      <x:c r="P96" s="12"/>
      <x:c r="Q96" s="12"/>
      <x:c r="R96" s="12"/>
      <x:c r="S96" s="12"/>
      <x:c r="T96" s="12"/>
      <x:c r="U96" s="12"/>
      <x:c r="V96" s="12"/>
      <x:c r="W96" s="12"/>
      <x:c r="X96" s="12"/>
      <x:c r="Y96" s="12"/>
      <x:c r="Z96" s="12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2"/>
      <x:c r="P97" s="12"/>
      <x:c r="Q97" s="12"/>
      <x:c r="R97" s="12"/>
      <x:c r="S97" s="12"/>
      <x:c r="T97" s="12"/>
      <x:c r="U97" s="12"/>
      <x:c r="V97" s="12"/>
      <x:c r="W97" s="12"/>
      <x:c r="X97" s="12"/>
      <x:c r="Y97" s="12"/>
      <x:c r="Z97" s="12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2"/>
      <x:c r="P98" s="12"/>
      <x:c r="Q98" s="12"/>
      <x:c r="R98" s="12"/>
      <x:c r="S98" s="12"/>
      <x:c r="T98" s="12"/>
      <x:c r="U98" s="12"/>
      <x:c r="V98" s="12"/>
      <x:c r="W98" s="12"/>
      <x:c r="X98" s="12"/>
      <x:c r="Y98" s="12"/>
      <x:c r="Z98" s="12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2"/>
      <x:c r="P99" s="12"/>
      <x:c r="Q99" s="12"/>
      <x:c r="R99" s="12"/>
      <x:c r="S99" s="12"/>
      <x:c r="T99" s="12"/>
      <x:c r="U99" s="12"/>
      <x:c r="V99" s="12"/>
      <x:c r="W99" s="12"/>
      <x:c r="X99" s="12"/>
      <x:c r="Y99" s="12"/>
      <x:c r="Z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2"/>
      <x:c r="P100" s="12"/>
      <x:c r="Q100" s="12"/>
      <x:c r="R100" s="12"/>
      <x:c r="S100" s="12"/>
      <x:c r="T100" s="12"/>
      <x:c r="U100" s="12"/>
      <x:c r="V100" s="12"/>
      <x:c r="W100" s="12"/>
      <x:c r="X100" s="12"/>
      <x:c r="Y100" s="12"/>
      <x:c r="Z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2"/>
      <x:c r="P101" s="12"/>
      <x:c r="Q101" s="12"/>
      <x:c r="R101" s="12"/>
      <x:c r="S101" s="12"/>
      <x:c r="T101" s="12"/>
      <x:c r="U101" s="12"/>
      <x:c r="V101" s="12"/>
      <x:c r="W101" s="12"/>
      <x:c r="X101" s="12"/>
      <x:c r="Y101" s="12"/>
      <x:c r="Z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2"/>
      <x:c r="P102" s="12"/>
      <x:c r="Q102" s="12"/>
      <x:c r="R102" s="12"/>
      <x:c r="S102" s="12"/>
      <x:c r="T102" s="12"/>
      <x:c r="U102" s="12"/>
      <x:c r="V102" s="12"/>
      <x:c r="W102" s="12"/>
      <x:c r="X102" s="12"/>
      <x:c r="Y102" s="12"/>
      <x:c r="Z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2"/>
      <x:c r="P103" s="12"/>
      <x:c r="Q103" s="12"/>
      <x:c r="R103" s="12"/>
      <x:c r="S103" s="12"/>
      <x:c r="T103" s="12"/>
      <x:c r="U103" s="12"/>
      <x:c r="V103" s="12"/>
      <x:c r="W103" s="12"/>
      <x:c r="X103" s="12"/>
      <x:c r="Y103" s="12"/>
      <x:c r="Z103" s="12"/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2"/>
      <x:c r="P104" s="12"/>
      <x:c r="Q104" s="12"/>
      <x:c r="R104" s="12"/>
      <x:c r="S104" s="12"/>
      <x:c r="T104" s="12"/>
      <x:c r="U104" s="12"/>
      <x:c r="V104" s="12"/>
      <x:c r="W104" s="12"/>
      <x:c r="X104" s="12"/>
      <x:c r="Y104" s="12"/>
      <x:c r="Z104" s="12"/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2"/>
      <x:c r="P105" s="12"/>
      <x:c r="Q105" s="12"/>
      <x:c r="R105" s="12"/>
      <x:c r="S105" s="12"/>
      <x:c r="T105" s="12"/>
      <x:c r="U105" s="12"/>
      <x:c r="V105" s="12"/>
      <x:c r="W105" s="12"/>
      <x:c r="X105" s="12"/>
      <x:c r="Y105" s="12"/>
      <x:c r="Z105" s="12"/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2"/>
      <x:c r="P106" s="12"/>
      <x:c r="Q106" s="12"/>
      <x:c r="R106" s="12"/>
      <x:c r="S106" s="12"/>
      <x:c r="T106" s="12"/>
      <x:c r="U106" s="12"/>
      <x:c r="V106" s="12"/>
      <x:c r="W106" s="12"/>
      <x:c r="X106" s="12"/>
      <x:c r="Y106" s="12"/>
      <x:c r="Z106" s="12"/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2"/>
      <x:c r="P107" s="12"/>
      <x:c r="Q107" s="12"/>
      <x:c r="R107" s="12"/>
      <x:c r="S107" s="12"/>
      <x:c r="T107" s="12"/>
      <x:c r="U107" s="12"/>
      <x:c r="V107" s="12"/>
      <x:c r="W107" s="12"/>
      <x:c r="X107" s="12"/>
      <x:c r="Y107" s="12"/>
      <x:c r="Z107" s="12"/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2"/>
      <x:c r="P108" s="12"/>
      <x:c r="Q108" s="12"/>
      <x:c r="R108" s="12"/>
      <x:c r="S108" s="12"/>
      <x:c r="T108" s="12"/>
      <x:c r="U108" s="12"/>
      <x:c r="V108" s="12"/>
      <x:c r="W108" s="12"/>
      <x:c r="X108" s="12"/>
      <x:c r="Y108" s="12"/>
      <x:c r="Z108" s="12"/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2"/>
      <x:c r="P109" s="12"/>
      <x:c r="Q109" s="12"/>
      <x:c r="R109" s="12"/>
      <x:c r="S109" s="12"/>
      <x:c r="T109" s="12"/>
      <x:c r="U109" s="12"/>
      <x:c r="V109" s="12"/>
      <x:c r="W109" s="12"/>
      <x:c r="X109" s="12"/>
      <x:c r="Y109" s="12"/>
      <x:c r="Z109" s="12"/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2"/>
      <x:c r="P110" s="12"/>
      <x:c r="Q110" s="12"/>
      <x:c r="R110" s="12"/>
      <x:c r="S110" s="12"/>
      <x:c r="T110" s="12"/>
      <x:c r="U110" s="12"/>
      <x:c r="V110" s="12"/>
      <x:c r="W110" s="12"/>
      <x:c r="X110" s="12"/>
      <x:c r="Y110" s="12"/>
      <x:c r="Z110" s="12"/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2"/>
      <x:c r="P111" s="12"/>
      <x:c r="Q111" s="12"/>
      <x:c r="R111" s="12"/>
      <x:c r="S111" s="12"/>
      <x:c r="T111" s="12"/>
      <x:c r="U111" s="12"/>
      <x:c r="V111" s="12"/>
      <x:c r="W111" s="12"/>
      <x:c r="X111" s="12"/>
      <x:c r="Y111" s="12"/>
      <x:c r="Z111" s="12"/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2"/>
      <x:c r="P112" s="12"/>
      <x:c r="Q112" s="12"/>
      <x:c r="R112" s="12"/>
      <x:c r="S112" s="12"/>
      <x:c r="T112" s="12"/>
      <x:c r="U112" s="12"/>
      <x:c r="V112" s="12"/>
      <x:c r="W112" s="12"/>
      <x:c r="X112" s="12"/>
      <x:c r="Y112" s="12"/>
      <x:c r="Z112" s="12"/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2"/>
      <x:c r="P113" s="12"/>
      <x:c r="Q113" s="12"/>
      <x:c r="R113" s="12"/>
      <x:c r="S113" s="12"/>
      <x:c r="T113" s="12"/>
      <x:c r="U113" s="12"/>
      <x:c r="V113" s="12"/>
      <x:c r="W113" s="12"/>
      <x:c r="X113" s="12"/>
      <x:c r="Y113" s="12"/>
      <x:c r="Z113" s="12"/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2"/>
      <x:c r="P114" s="12"/>
      <x:c r="Q114" s="12"/>
      <x:c r="R114" s="12"/>
      <x:c r="S114" s="12"/>
      <x:c r="T114" s="12"/>
      <x:c r="U114" s="12"/>
      <x:c r="V114" s="12"/>
      <x:c r="W114" s="12"/>
      <x:c r="X114" s="12"/>
      <x:c r="Y114" s="12"/>
      <x:c r="Z114" s="12"/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2"/>
      <x:c r="P115" s="12"/>
      <x:c r="Q115" s="12"/>
      <x:c r="R115" s="12"/>
      <x:c r="S115" s="12"/>
      <x:c r="T115" s="12"/>
      <x:c r="U115" s="12"/>
      <x:c r="V115" s="12"/>
      <x:c r="W115" s="12"/>
      <x:c r="X115" s="12"/>
      <x:c r="Y115" s="12"/>
      <x:c r="Z115" s="12"/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2"/>
      <x:c r="P116" s="12"/>
      <x:c r="Q116" s="12"/>
      <x:c r="R116" s="12"/>
      <x:c r="S116" s="12"/>
      <x:c r="T116" s="12"/>
      <x:c r="U116" s="12"/>
      <x:c r="V116" s="12"/>
      <x:c r="W116" s="12"/>
      <x:c r="X116" s="12"/>
      <x:c r="Y116" s="12"/>
      <x:c r="Z116" s="12"/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2"/>
      <x:c r="P117" s="12"/>
      <x:c r="Q117" s="12"/>
      <x:c r="R117" s="12"/>
      <x:c r="S117" s="12"/>
      <x:c r="T117" s="12"/>
      <x:c r="U117" s="12"/>
      <x:c r="V117" s="12"/>
      <x:c r="W117" s="12"/>
      <x:c r="X117" s="12"/>
      <x:c r="Y117" s="12"/>
      <x:c r="Z117" s="12"/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2"/>
      <x:c r="P118" s="12"/>
      <x:c r="Q118" s="12"/>
      <x:c r="R118" s="12"/>
      <x:c r="S118" s="12"/>
      <x:c r="T118" s="12"/>
      <x:c r="U118" s="12"/>
      <x:c r="V118" s="12"/>
      <x:c r="W118" s="12"/>
      <x:c r="X118" s="12"/>
      <x:c r="Y118" s="12"/>
      <x:c r="Z118" s="12"/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2"/>
      <x:c r="P119" s="12"/>
      <x:c r="Q119" s="12"/>
      <x:c r="R119" s="12"/>
      <x:c r="S119" s="12"/>
      <x:c r="T119" s="12"/>
      <x:c r="U119" s="12"/>
      <x:c r="V119" s="12"/>
      <x:c r="W119" s="12"/>
      <x:c r="X119" s="12"/>
      <x:c r="Y119" s="12"/>
      <x:c r="Z119" s="12"/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2"/>
      <x:c r="P120" s="12"/>
      <x:c r="Q120" s="12"/>
      <x:c r="R120" s="12"/>
      <x:c r="S120" s="12"/>
      <x:c r="T120" s="12"/>
      <x:c r="U120" s="12"/>
      <x:c r="V120" s="12"/>
      <x:c r="W120" s="12"/>
      <x:c r="X120" s="12"/>
      <x:c r="Y120" s="12"/>
      <x:c r="Z120" s="12"/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2"/>
      <x:c r="P121" s="12"/>
      <x:c r="Q121" s="12"/>
      <x:c r="R121" s="12"/>
      <x:c r="S121" s="12"/>
      <x:c r="T121" s="12"/>
      <x:c r="U121" s="12"/>
      <x:c r="V121" s="12"/>
      <x:c r="W121" s="12"/>
      <x:c r="X121" s="12"/>
      <x:c r="Y121" s="12"/>
      <x:c r="Z121" s="12"/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2"/>
      <x:c r="P122" s="12"/>
      <x:c r="Q122" s="12"/>
      <x:c r="R122" s="12"/>
      <x:c r="S122" s="12"/>
      <x:c r="T122" s="12"/>
      <x:c r="U122" s="12"/>
      <x:c r="V122" s="12"/>
      <x:c r="W122" s="12"/>
      <x:c r="X122" s="12"/>
      <x:c r="Y122" s="12"/>
      <x:c r="Z122" s="12"/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2"/>
      <x:c r="P123" s="12"/>
      <x:c r="Q123" s="12"/>
      <x:c r="R123" s="12"/>
      <x:c r="S123" s="12"/>
      <x:c r="T123" s="12"/>
      <x:c r="U123" s="12"/>
      <x:c r="V123" s="12"/>
      <x:c r="W123" s="12"/>
      <x:c r="X123" s="12"/>
      <x:c r="Y123" s="12"/>
      <x:c r="Z123" s="12"/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2"/>
      <x:c r="P124" s="12"/>
      <x:c r="Q124" s="12"/>
      <x:c r="R124" s="12"/>
      <x:c r="S124" s="12"/>
      <x:c r="T124" s="12"/>
      <x:c r="U124" s="12"/>
      <x:c r="V124" s="12"/>
      <x:c r="W124" s="12"/>
      <x:c r="X124" s="12"/>
      <x:c r="Y124" s="12"/>
      <x:c r="Z124" s="12"/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2"/>
      <x:c r="P125" s="12"/>
      <x:c r="Q125" s="12"/>
      <x:c r="R125" s="12"/>
      <x:c r="S125" s="12"/>
      <x:c r="T125" s="12"/>
      <x:c r="U125" s="12"/>
      <x:c r="V125" s="12"/>
      <x:c r="W125" s="12"/>
      <x:c r="X125" s="12"/>
      <x:c r="Y125" s="12"/>
      <x:c r="Z125" s="12"/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2"/>
      <x:c r="P126" s="12"/>
      <x:c r="Q126" s="12"/>
      <x:c r="R126" s="12"/>
      <x:c r="S126" s="12"/>
      <x:c r="T126" s="12"/>
      <x:c r="U126" s="12"/>
      <x:c r="V126" s="12"/>
      <x:c r="W126" s="12"/>
      <x:c r="X126" s="12"/>
      <x:c r="Y126" s="12"/>
      <x:c r="Z126" s="12"/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2"/>
      <x:c r="P127" s="12"/>
      <x:c r="Q127" s="12"/>
      <x:c r="R127" s="12"/>
      <x:c r="S127" s="12"/>
      <x:c r="T127" s="12"/>
      <x:c r="U127" s="12"/>
      <x:c r="V127" s="12"/>
      <x:c r="W127" s="12"/>
      <x:c r="X127" s="12"/>
      <x:c r="Y127" s="12"/>
      <x:c r="Z127" s="12"/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2"/>
      <x:c r="P128" s="12"/>
      <x:c r="Q128" s="12"/>
      <x:c r="R128" s="12"/>
      <x:c r="S128" s="12"/>
      <x:c r="T128" s="12"/>
      <x:c r="U128" s="12"/>
      <x:c r="V128" s="12"/>
      <x:c r="W128" s="12"/>
      <x:c r="X128" s="12"/>
      <x:c r="Y128" s="12"/>
      <x:c r="Z128" s="12"/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2"/>
      <x:c r="P129" s="12"/>
      <x:c r="Q129" s="12"/>
      <x:c r="R129" s="12"/>
      <x:c r="S129" s="12"/>
      <x:c r="T129" s="12"/>
      <x:c r="U129" s="12"/>
      <x:c r="V129" s="12"/>
      <x:c r="W129" s="12"/>
      <x:c r="X129" s="12"/>
      <x:c r="Y129" s="12"/>
      <x:c r="Z129" s="12"/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2"/>
      <x:c r="P130" s="12"/>
      <x:c r="Q130" s="12"/>
      <x:c r="R130" s="12"/>
      <x:c r="S130" s="12"/>
      <x:c r="T130" s="12"/>
      <x:c r="U130" s="12"/>
      <x:c r="V130" s="12"/>
      <x:c r="W130" s="12"/>
      <x:c r="X130" s="12"/>
      <x:c r="Y130" s="12"/>
      <x:c r="Z130" s="12"/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2"/>
      <x:c r="P131" s="12"/>
      <x:c r="Q131" s="12"/>
      <x:c r="R131" s="12"/>
      <x:c r="S131" s="12"/>
      <x:c r="T131" s="12"/>
      <x:c r="U131" s="12"/>
      <x:c r="V131" s="12"/>
      <x:c r="W131" s="12"/>
      <x:c r="X131" s="12"/>
      <x:c r="Y131" s="12"/>
      <x:c r="Z131" s="12"/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2"/>
      <x:c r="P132" s="12"/>
      <x:c r="Q132" s="12"/>
      <x:c r="R132" s="12"/>
      <x:c r="S132" s="12"/>
      <x:c r="T132" s="12"/>
      <x:c r="U132" s="12"/>
      <x:c r="V132" s="12"/>
      <x:c r="W132" s="12"/>
      <x:c r="X132" s="12"/>
      <x:c r="Y132" s="12"/>
      <x:c r="Z132" s="12"/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2"/>
      <x:c r="P133" s="12"/>
      <x:c r="Q133" s="12"/>
      <x:c r="R133" s="12"/>
      <x:c r="S133" s="12"/>
      <x:c r="T133" s="12"/>
      <x:c r="U133" s="12"/>
      <x:c r="V133" s="12"/>
      <x:c r="W133" s="12"/>
      <x:c r="X133" s="12"/>
      <x:c r="Y133" s="12"/>
      <x:c r="Z133" s="12"/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2"/>
      <x:c r="P134" s="12"/>
      <x:c r="Q134" s="12"/>
      <x:c r="R134" s="12"/>
      <x:c r="S134" s="12"/>
      <x:c r="T134" s="12"/>
      <x:c r="U134" s="12"/>
      <x:c r="V134" s="12"/>
      <x:c r="W134" s="12"/>
      <x:c r="X134" s="12"/>
      <x:c r="Y134" s="12"/>
      <x:c r="Z134" s="12"/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2"/>
      <x:c r="P135" s="12"/>
      <x:c r="Q135" s="12"/>
      <x:c r="R135" s="12"/>
      <x:c r="S135" s="12"/>
      <x:c r="T135" s="12"/>
      <x:c r="U135" s="12"/>
      <x:c r="V135" s="12"/>
      <x:c r="W135" s="12"/>
      <x:c r="X135" s="12"/>
      <x:c r="Y135" s="12"/>
      <x:c r="Z135" s="12"/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2"/>
      <x:c r="P136" s="12"/>
      <x:c r="Q136" s="12"/>
      <x:c r="R136" s="12"/>
      <x:c r="S136" s="12"/>
      <x:c r="T136" s="12"/>
      <x:c r="U136" s="12"/>
      <x:c r="V136" s="12"/>
      <x:c r="W136" s="12"/>
      <x:c r="X136" s="12"/>
      <x:c r="Y136" s="12"/>
      <x:c r="Z136" s="12"/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2"/>
      <x:c r="P137" s="12"/>
      <x:c r="Q137" s="12"/>
      <x:c r="R137" s="12"/>
      <x:c r="S137" s="12"/>
      <x:c r="T137" s="12"/>
      <x:c r="U137" s="12"/>
      <x:c r="V137" s="12"/>
      <x:c r="W137" s="12"/>
      <x:c r="X137" s="12"/>
      <x:c r="Y137" s="12"/>
      <x:c r="Z137" s="12"/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2"/>
      <x:c r="P138" s="12"/>
      <x:c r="Q138" s="12"/>
      <x:c r="R138" s="12"/>
      <x:c r="S138" s="12"/>
      <x:c r="T138" s="12"/>
      <x:c r="U138" s="12"/>
      <x:c r="V138" s="12"/>
      <x:c r="W138" s="12"/>
      <x:c r="X138" s="12"/>
      <x:c r="Y138" s="12"/>
      <x:c r="Z138" s="12"/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2"/>
      <x:c r="P139" s="12"/>
      <x:c r="Q139" s="12"/>
      <x:c r="R139" s="12"/>
      <x:c r="S139" s="12"/>
      <x:c r="T139" s="12"/>
      <x:c r="U139" s="12"/>
      <x:c r="V139" s="12"/>
      <x:c r="W139" s="12"/>
      <x:c r="X139" s="12"/>
      <x:c r="Y139" s="12"/>
      <x:c r="Z139" s="12"/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2"/>
      <x:c r="P140" s="12"/>
      <x:c r="Q140" s="12"/>
      <x:c r="R140" s="12"/>
      <x:c r="S140" s="12"/>
      <x:c r="T140" s="12"/>
      <x:c r="U140" s="12"/>
      <x:c r="V140" s="12"/>
      <x:c r="W140" s="12"/>
      <x:c r="X140" s="12"/>
      <x:c r="Y140" s="12"/>
      <x:c r="Z140" s="12"/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2"/>
      <x:c r="P141" s="12"/>
      <x:c r="Q141" s="12"/>
      <x:c r="R141" s="12"/>
      <x:c r="S141" s="12"/>
      <x:c r="T141" s="12"/>
      <x:c r="U141" s="12"/>
      <x:c r="V141" s="12"/>
      <x:c r="W141" s="12"/>
      <x:c r="X141" s="12"/>
      <x:c r="Y141" s="12"/>
      <x:c r="Z141" s="12"/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2"/>
      <x:c r="P142" s="12"/>
      <x:c r="Q142" s="12"/>
      <x:c r="R142" s="12"/>
      <x:c r="S142" s="12"/>
      <x:c r="T142" s="12"/>
      <x:c r="U142" s="12"/>
      <x:c r="V142" s="12"/>
      <x:c r="W142" s="12"/>
      <x:c r="X142" s="12"/>
      <x:c r="Y142" s="12"/>
      <x:c r="Z142" s="12"/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2"/>
      <x:c r="P143" s="12"/>
      <x:c r="Q143" s="12"/>
      <x:c r="R143" s="12"/>
      <x:c r="S143" s="12"/>
      <x:c r="T143" s="12"/>
      <x:c r="U143" s="12"/>
      <x:c r="V143" s="12"/>
      <x:c r="W143" s="12"/>
      <x:c r="X143" s="12"/>
      <x:c r="Y143" s="12"/>
      <x:c r="Z143" s="12"/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2"/>
      <x:c r="P144" s="12"/>
      <x:c r="Q144" s="12"/>
      <x:c r="R144" s="12"/>
      <x:c r="S144" s="12"/>
      <x:c r="T144" s="12"/>
      <x:c r="U144" s="12"/>
      <x:c r="V144" s="12"/>
      <x:c r="W144" s="12"/>
      <x:c r="X144" s="12"/>
      <x:c r="Y144" s="12"/>
      <x:c r="Z144" s="12"/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2"/>
      <x:c r="P145" s="12"/>
      <x:c r="Q145" s="12"/>
      <x:c r="R145" s="12"/>
      <x:c r="S145" s="12"/>
      <x:c r="T145" s="12"/>
      <x:c r="U145" s="12"/>
      <x:c r="V145" s="12"/>
      <x:c r="W145" s="12"/>
      <x:c r="X145" s="12"/>
      <x:c r="Y145" s="12"/>
      <x:c r="Z145" s="12"/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2"/>
      <x:c r="P146" s="12"/>
      <x:c r="Q146" s="12"/>
      <x:c r="R146" s="12"/>
      <x:c r="S146" s="12"/>
      <x:c r="T146" s="12"/>
      <x:c r="U146" s="12"/>
      <x:c r="V146" s="12"/>
      <x:c r="W146" s="12"/>
      <x:c r="X146" s="12"/>
      <x:c r="Y146" s="12"/>
      <x:c r="Z146" s="12"/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2"/>
      <x:c r="P147" s="12"/>
      <x:c r="Q147" s="12"/>
      <x:c r="R147" s="12"/>
      <x:c r="S147" s="12"/>
      <x:c r="T147" s="12"/>
      <x:c r="U147" s="12"/>
      <x:c r="V147" s="12"/>
      <x:c r="W147" s="12"/>
      <x:c r="X147" s="12"/>
      <x:c r="Y147" s="12"/>
      <x:c r="Z147" s="12"/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2"/>
      <x:c r="P148" s="12"/>
      <x:c r="Q148" s="12"/>
      <x:c r="R148" s="12"/>
      <x:c r="S148" s="12"/>
      <x:c r="T148" s="12"/>
      <x:c r="U148" s="12"/>
      <x:c r="V148" s="12"/>
      <x:c r="W148" s="12"/>
      <x:c r="X148" s="12"/>
      <x:c r="Y148" s="12"/>
      <x:c r="Z148" s="12"/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2"/>
      <x:c r="P149" s="12"/>
      <x:c r="Q149" s="12"/>
      <x:c r="R149" s="12"/>
      <x:c r="S149" s="12"/>
      <x:c r="T149" s="12"/>
      <x:c r="U149" s="12"/>
      <x:c r="V149" s="12"/>
      <x:c r="W149" s="12"/>
      <x:c r="X149" s="12"/>
      <x:c r="Y149" s="12"/>
      <x:c r="Z149" s="12"/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2"/>
      <x:c r="P150" s="12"/>
      <x:c r="Q150" s="12"/>
      <x:c r="R150" s="12"/>
      <x:c r="S150" s="12"/>
      <x:c r="T150" s="12"/>
      <x:c r="U150" s="12"/>
      <x:c r="V150" s="12"/>
      <x:c r="W150" s="12"/>
      <x:c r="X150" s="12"/>
      <x:c r="Y150" s="12"/>
      <x:c r="Z150" s="12"/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2"/>
      <x:c r="P151" s="12"/>
      <x:c r="Q151" s="12"/>
      <x:c r="R151" s="12"/>
      <x:c r="S151" s="12"/>
      <x:c r="T151" s="12"/>
      <x:c r="U151" s="12"/>
      <x:c r="V151" s="12"/>
      <x:c r="W151" s="12"/>
      <x:c r="X151" s="12"/>
      <x:c r="Y151" s="12"/>
      <x:c r="Z151" s="12"/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2"/>
      <x:c r="P152" s="12"/>
      <x:c r="Q152" s="12"/>
      <x:c r="R152" s="12"/>
      <x:c r="S152" s="12"/>
      <x:c r="T152" s="12"/>
      <x:c r="U152" s="12"/>
      <x:c r="V152" s="12"/>
      <x:c r="W152" s="12"/>
      <x:c r="X152" s="12"/>
      <x:c r="Y152" s="12"/>
      <x:c r="Z152" s="12"/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2"/>
      <x:c r="P153" s="12"/>
      <x:c r="Q153" s="12"/>
      <x:c r="R153" s="12"/>
      <x:c r="S153" s="12"/>
      <x:c r="T153" s="12"/>
      <x:c r="U153" s="12"/>
      <x:c r="V153" s="12"/>
      <x:c r="W153" s="12"/>
      <x:c r="X153" s="12"/>
      <x:c r="Y153" s="12"/>
      <x:c r="Z153" s="12"/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2"/>
      <x:c r="P154" s="12"/>
      <x:c r="Q154" s="12"/>
      <x:c r="R154" s="12"/>
      <x:c r="S154" s="12"/>
      <x:c r="T154" s="12"/>
      <x:c r="U154" s="12"/>
      <x:c r="V154" s="12"/>
      <x:c r="W154" s="12"/>
      <x:c r="X154" s="12"/>
      <x:c r="Y154" s="12"/>
      <x:c r="Z154" s="12"/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2"/>
      <x:c r="P155" s="12"/>
      <x:c r="Q155" s="12"/>
      <x:c r="R155" s="12"/>
      <x:c r="S155" s="12"/>
      <x:c r="T155" s="12"/>
      <x:c r="U155" s="12"/>
      <x:c r="V155" s="12"/>
      <x:c r="W155" s="12"/>
      <x:c r="X155" s="12"/>
      <x:c r="Y155" s="12"/>
      <x:c r="Z155" s="12"/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2"/>
      <x:c r="P156" s="12"/>
      <x:c r="Q156" s="12"/>
      <x:c r="R156" s="12"/>
      <x:c r="S156" s="12"/>
      <x:c r="T156" s="12"/>
      <x:c r="U156" s="12"/>
      <x:c r="V156" s="12"/>
      <x:c r="W156" s="12"/>
      <x:c r="X156" s="12"/>
      <x:c r="Y156" s="12"/>
      <x:c r="Z156" s="12"/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2"/>
      <x:c r="P157" s="12"/>
      <x:c r="Q157" s="12"/>
      <x:c r="R157" s="12"/>
      <x:c r="S157" s="12"/>
      <x:c r="T157" s="12"/>
      <x:c r="U157" s="12"/>
      <x:c r="V157" s="12"/>
      <x:c r="W157" s="12"/>
      <x:c r="X157" s="12"/>
      <x:c r="Y157" s="12"/>
      <x:c r="Z157" s="12"/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2"/>
      <x:c r="P158" s="12"/>
      <x:c r="Q158" s="12"/>
      <x:c r="R158" s="12"/>
      <x:c r="S158" s="12"/>
      <x:c r="T158" s="12"/>
      <x:c r="U158" s="12"/>
      <x:c r="V158" s="12"/>
      <x:c r="W158" s="12"/>
      <x:c r="X158" s="12"/>
      <x:c r="Y158" s="12"/>
      <x:c r="Z158" s="12"/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2"/>
      <x:c r="P159" s="12"/>
      <x:c r="Q159" s="12"/>
      <x:c r="R159" s="12"/>
      <x:c r="S159" s="12"/>
      <x:c r="T159" s="12"/>
      <x:c r="U159" s="12"/>
      <x:c r="V159" s="12"/>
      <x:c r="W159" s="12"/>
      <x:c r="X159" s="12"/>
      <x:c r="Y159" s="12"/>
      <x:c r="Z159" s="12"/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2"/>
      <x:c r="P160" s="12"/>
      <x:c r="Q160" s="12"/>
      <x:c r="R160" s="12"/>
      <x:c r="S160" s="12"/>
      <x:c r="T160" s="12"/>
      <x:c r="U160" s="12"/>
      <x:c r="V160" s="12"/>
      <x:c r="W160" s="12"/>
      <x:c r="X160" s="12"/>
      <x:c r="Y160" s="12"/>
      <x:c r="Z160" s="12"/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2"/>
      <x:c r="P161" s="12"/>
      <x:c r="Q161" s="12"/>
      <x:c r="R161" s="12"/>
      <x:c r="S161" s="12"/>
      <x:c r="T161" s="12"/>
      <x:c r="U161" s="12"/>
      <x:c r="V161" s="12"/>
      <x:c r="W161" s="12"/>
      <x:c r="X161" s="12"/>
      <x:c r="Y161" s="12"/>
      <x:c r="Z161" s="12"/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2"/>
      <x:c r="P162" s="12"/>
      <x:c r="Q162" s="12"/>
      <x:c r="R162" s="12"/>
      <x:c r="S162" s="12"/>
      <x:c r="T162" s="12"/>
      <x:c r="U162" s="12"/>
      <x:c r="V162" s="12"/>
      <x:c r="W162" s="12"/>
      <x:c r="X162" s="12"/>
      <x:c r="Y162" s="12"/>
      <x:c r="Z162" s="12"/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2"/>
      <x:c r="P163" s="12"/>
      <x:c r="Q163" s="12"/>
      <x:c r="R163" s="12"/>
      <x:c r="S163" s="12"/>
      <x:c r="T163" s="12"/>
      <x:c r="U163" s="12"/>
      <x:c r="V163" s="12"/>
      <x:c r="W163" s="12"/>
      <x:c r="X163" s="12"/>
      <x:c r="Y163" s="12"/>
      <x:c r="Z163" s="12"/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2"/>
      <x:c r="P164" s="12"/>
      <x:c r="Q164" s="12"/>
      <x:c r="R164" s="12"/>
      <x:c r="S164" s="12"/>
      <x:c r="T164" s="12"/>
      <x:c r="U164" s="12"/>
      <x:c r="V164" s="12"/>
      <x:c r="W164" s="12"/>
      <x:c r="X164" s="12"/>
      <x:c r="Y164" s="12"/>
      <x:c r="Z164" s="12"/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2"/>
      <x:c r="P165" s="12"/>
      <x:c r="Q165" s="12"/>
      <x:c r="R165" s="12"/>
      <x:c r="S165" s="12"/>
      <x:c r="T165" s="12"/>
      <x:c r="U165" s="12"/>
      <x:c r="V165" s="12"/>
      <x:c r="W165" s="12"/>
      <x:c r="X165" s="12"/>
      <x:c r="Y165" s="12"/>
      <x:c r="Z165" s="12"/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2"/>
      <x:c r="P166" s="12"/>
      <x:c r="Q166" s="12"/>
      <x:c r="R166" s="12"/>
      <x:c r="S166" s="12"/>
      <x:c r="T166" s="12"/>
      <x:c r="U166" s="12"/>
      <x:c r="V166" s="12"/>
      <x:c r="W166" s="12"/>
      <x:c r="X166" s="12"/>
      <x:c r="Y166" s="12"/>
      <x:c r="Z166" s="12"/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2"/>
      <x:c r="P167" s="12"/>
      <x:c r="Q167" s="12"/>
      <x:c r="R167" s="12"/>
      <x:c r="S167" s="12"/>
      <x:c r="T167" s="12"/>
      <x:c r="U167" s="12"/>
      <x:c r="V167" s="12"/>
      <x:c r="W167" s="12"/>
      <x:c r="X167" s="12"/>
      <x:c r="Y167" s="12"/>
      <x:c r="Z167" s="12"/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2"/>
      <x:c r="P168" s="12"/>
      <x:c r="Q168" s="12"/>
      <x:c r="R168" s="12"/>
      <x:c r="S168" s="12"/>
      <x:c r="T168" s="12"/>
      <x:c r="U168" s="12"/>
      <x:c r="V168" s="12"/>
      <x:c r="W168" s="12"/>
      <x:c r="X168" s="12"/>
      <x:c r="Y168" s="12"/>
      <x:c r="Z168" s="12"/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2"/>
      <x:c r="P169" s="12"/>
      <x:c r="Q169" s="12"/>
      <x:c r="R169" s="12"/>
      <x:c r="S169" s="12"/>
      <x:c r="T169" s="12"/>
      <x:c r="U169" s="12"/>
      <x:c r="V169" s="12"/>
      <x:c r="W169" s="12"/>
      <x:c r="X169" s="12"/>
      <x:c r="Y169" s="12"/>
      <x:c r="Z169" s="12"/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2"/>
      <x:c r="P170" s="12"/>
      <x:c r="Q170" s="12"/>
      <x:c r="R170" s="12"/>
      <x:c r="S170" s="12"/>
      <x:c r="T170" s="12"/>
      <x:c r="U170" s="12"/>
      <x:c r="V170" s="12"/>
      <x:c r="W170" s="12"/>
      <x:c r="X170" s="12"/>
      <x:c r="Y170" s="12"/>
      <x:c r="Z170" s="12"/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2"/>
      <x:c r="P171" s="12"/>
      <x:c r="Q171" s="12"/>
      <x:c r="R171" s="12"/>
      <x:c r="S171" s="12"/>
      <x:c r="T171" s="12"/>
      <x:c r="U171" s="12"/>
      <x:c r="V171" s="12"/>
      <x:c r="W171" s="12"/>
      <x:c r="X171" s="12"/>
      <x:c r="Y171" s="12"/>
      <x:c r="Z171" s="12"/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2"/>
      <x:c r="P172" s="12"/>
      <x:c r="Q172" s="12"/>
      <x:c r="R172" s="12"/>
      <x:c r="S172" s="12"/>
      <x:c r="T172" s="12"/>
      <x:c r="U172" s="12"/>
      <x:c r="V172" s="12"/>
      <x:c r="W172" s="12"/>
      <x:c r="X172" s="12"/>
      <x:c r="Y172" s="12"/>
      <x:c r="Z172" s="12"/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2"/>
      <x:c r="P173" s="12"/>
      <x:c r="Q173" s="12"/>
      <x:c r="R173" s="12"/>
      <x:c r="S173" s="12"/>
      <x:c r="T173" s="12"/>
      <x:c r="U173" s="12"/>
      <x:c r="V173" s="12"/>
      <x:c r="W173" s="12"/>
      <x:c r="X173" s="12"/>
      <x:c r="Y173" s="12"/>
      <x:c r="Z173" s="12"/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2"/>
      <x:c r="P174" s="12"/>
      <x:c r="Q174" s="12"/>
      <x:c r="R174" s="12"/>
      <x:c r="S174" s="12"/>
      <x:c r="T174" s="12"/>
      <x:c r="U174" s="12"/>
      <x:c r="V174" s="12"/>
      <x:c r="W174" s="12"/>
      <x:c r="X174" s="12"/>
      <x:c r="Y174" s="12"/>
      <x:c r="Z174" s="12"/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2"/>
      <x:c r="P175" s="12"/>
      <x:c r="Q175" s="12"/>
      <x:c r="R175" s="12"/>
      <x:c r="S175" s="12"/>
      <x:c r="T175" s="12"/>
      <x:c r="U175" s="12"/>
      <x:c r="V175" s="12"/>
      <x:c r="W175" s="12"/>
      <x:c r="X175" s="12"/>
      <x:c r="Y175" s="12"/>
      <x:c r="Z175" s="12"/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2"/>
      <x:c r="P176" s="12"/>
      <x:c r="Q176" s="12"/>
      <x:c r="R176" s="12"/>
      <x:c r="S176" s="12"/>
      <x:c r="T176" s="12"/>
      <x:c r="U176" s="12"/>
      <x:c r="V176" s="12"/>
      <x:c r="W176" s="12"/>
      <x:c r="X176" s="12"/>
      <x:c r="Y176" s="12"/>
      <x:c r="Z176" s="12"/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2"/>
      <x:c r="P177" s="12"/>
      <x:c r="Q177" s="12"/>
      <x:c r="R177" s="12"/>
      <x:c r="S177" s="12"/>
      <x:c r="T177" s="12"/>
      <x:c r="U177" s="12"/>
      <x:c r="V177" s="12"/>
      <x:c r="W177" s="12"/>
      <x:c r="X177" s="12"/>
      <x:c r="Y177" s="12"/>
      <x:c r="Z177" s="12"/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2"/>
      <x:c r="P178" s="12"/>
      <x:c r="Q178" s="12"/>
      <x:c r="R178" s="12"/>
      <x:c r="S178" s="12"/>
      <x:c r="T178" s="12"/>
      <x:c r="U178" s="12"/>
      <x:c r="V178" s="12"/>
      <x:c r="W178" s="12"/>
      <x:c r="X178" s="12"/>
      <x:c r="Y178" s="12"/>
      <x:c r="Z178" s="12"/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2"/>
      <x:c r="P179" s="12"/>
      <x:c r="Q179" s="12"/>
      <x:c r="R179" s="12"/>
      <x:c r="S179" s="12"/>
      <x:c r="T179" s="12"/>
      <x:c r="U179" s="12"/>
      <x:c r="V179" s="12"/>
      <x:c r="W179" s="12"/>
      <x:c r="X179" s="12"/>
      <x:c r="Y179" s="12"/>
      <x:c r="Z179" s="12"/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2"/>
      <x:c r="P180" s="12"/>
      <x:c r="Q180" s="12"/>
      <x:c r="R180" s="12"/>
      <x:c r="S180" s="12"/>
      <x:c r="T180" s="12"/>
      <x:c r="U180" s="12"/>
      <x:c r="V180" s="12"/>
      <x:c r="W180" s="12"/>
      <x:c r="X180" s="12"/>
      <x:c r="Y180" s="12"/>
      <x:c r="Z180" s="12"/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2"/>
      <x:c r="P181" s="12"/>
      <x:c r="Q181" s="12"/>
      <x:c r="R181" s="12"/>
      <x:c r="S181" s="12"/>
      <x:c r="T181" s="12"/>
      <x:c r="U181" s="12"/>
      <x:c r="V181" s="12"/>
      <x:c r="W181" s="12"/>
      <x:c r="X181" s="12"/>
      <x:c r="Y181" s="12"/>
      <x:c r="Z181" s="12"/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2"/>
      <x:c r="P182" s="12"/>
      <x:c r="Q182" s="12"/>
      <x:c r="R182" s="12"/>
      <x:c r="S182" s="12"/>
      <x:c r="T182" s="12"/>
      <x:c r="U182" s="12"/>
      <x:c r="V182" s="12"/>
      <x:c r="W182" s="12"/>
      <x:c r="X182" s="12"/>
      <x:c r="Y182" s="12"/>
      <x:c r="Z182" s="12"/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2"/>
      <x:c r="P183" s="12"/>
      <x:c r="Q183" s="12"/>
      <x:c r="R183" s="12"/>
      <x:c r="S183" s="12"/>
      <x:c r="T183" s="12"/>
      <x:c r="U183" s="12"/>
      <x:c r="V183" s="12"/>
      <x:c r="W183" s="12"/>
      <x:c r="X183" s="12"/>
      <x:c r="Y183" s="12"/>
      <x:c r="Z183" s="12"/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2"/>
      <x:c r="P184" s="12"/>
      <x:c r="Q184" s="12"/>
      <x:c r="R184" s="12"/>
      <x:c r="S184" s="12"/>
      <x:c r="T184" s="12"/>
      <x:c r="U184" s="12"/>
      <x:c r="V184" s="12"/>
      <x:c r="W184" s="12"/>
      <x:c r="X184" s="12"/>
      <x:c r="Y184" s="12"/>
      <x:c r="Z184" s="12"/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2"/>
      <x:c r="P185" s="12"/>
      <x:c r="Q185" s="12"/>
      <x:c r="R185" s="12"/>
      <x:c r="S185" s="12"/>
      <x:c r="T185" s="12"/>
      <x:c r="U185" s="12"/>
      <x:c r="V185" s="12"/>
      <x:c r="W185" s="12"/>
      <x:c r="X185" s="12"/>
      <x:c r="Y185" s="12"/>
      <x:c r="Z185" s="12"/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2"/>
      <x:c r="P186" s="12"/>
      <x:c r="Q186" s="12"/>
      <x:c r="R186" s="12"/>
      <x:c r="S186" s="12"/>
      <x:c r="T186" s="12"/>
      <x:c r="U186" s="12"/>
      <x:c r="V186" s="12"/>
      <x:c r="W186" s="12"/>
      <x:c r="X186" s="12"/>
      <x:c r="Y186" s="12"/>
      <x:c r="Z186" s="12"/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2"/>
      <x:c r="P187" s="12"/>
      <x:c r="Q187" s="12"/>
      <x:c r="R187" s="12"/>
      <x:c r="S187" s="12"/>
      <x:c r="T187" s="12"/>
      <x:c r="U187" s="12"/>
      <x:c r="V187" s="12"/>
      <x:c r="W187" s="12"/>
      <x:c r="X187" s="12"/>
      <x:c r="Y187" s="12"/>
      <x:c r="Z187" s="12"/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2"/>
      <x:c r="P188" s="12"/>
      <x:c r="Q188" s="12"/>
      <x:c r="R188" s="12"/>
      <x:c r="S188" s="12"/>
      <x:c r="T188" s="12"/>
      <x:c r="U188" s="12"/>
      <x:c r="V188" s="12"/>
      <x:c r="W188" s="12"/>
      <x:c r="X188" s="12"/>
      <x:c r="Y188" s="12"/>
      <x:c r="Z188" s="12"/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2"/>
      <x:c r="P189" s="12"/>
      <x:c r="Q189" s="12"/>
      <x:c r="R189" s="12"/>
      <x:c r="S189" s="12"/>
      <x:c r="T189" s="12"/>
      <x:c r="U189" s="12"/>
      <x:c r="V189" s="12"/>
      <x:c r="W189" s="12"/>
      <x:c r="X189" s="12"/>
      <x:c r="Y189" s="12"/>
      <x:c r="Z189" s="12"/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2"/>
      <x:c r="P190" s="12"/>
      <x:c r="Q190" s="12"/>
      <x:c r="R190" s="12"/>
      <x:c r="S190" s="12"/>
      <x:c r="T190" s="12"/>
      <x:c r="U190" s="12"/>
      <x:c r="V190" s="12"/>
      <x:c r="W190" s="12"/>
      <x:c r="X190" s="12"/>
      <x:c r="Y190" s="12"/>
      <x:c r="Z190" s="12"/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2"/>
      <x:c r="P191" s="12"/>
      <x:c r="Q191" s="12"/>
      <x:c r="R191" s="12"/>
      <x:c r="S191" s="12"/>
      <x:c r="T191" s="12"/>
      <x:c r="U191" s="12"/>
      <x:c r="V191" s="12"/>
      <x:c r="W191" s="12"/>
      <x:c r="X191" s="12"/>
      <x:c r="Y191" s="12"/>
      <x:c r="Z191" s="12"/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2"/>
      <x:c r="P192" s="12"/>
      <x:c r="Q192" s="12"/>
      <x:c r="R192" s="12"/>
      <x:c r="S192" s="12"/>
      <x:c r="T192" s="12"/>
      <x:c r="U192" s="12"/>
      <x:c r="V192" s="12"/>
      <x:c r="W192" s="12"/>
      <x:c r="X192" s="12"/>
      <x:c r="Y192" s="12"/>
      <x:c r="Z192" s="12"/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2"/>
      <x:c r="P193" s="12"/>
      <x:c r="Q193" s="12"/>
      <x:c r="R193" s="12"/>
      <x:c r="S193" s="12"/>
      <x:c r="T193" s="12"/>
      <x:c r="U193" s="12"/>
      <x:c r="V193" s="12"/>
      <x:c r="W193" s="12"/>
      <x:c r="X193" s="12"/>
      <x:c r="Y193" s="12"/>
      <x:c r="Z193" s="12"/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2"/>
      <x:c r="P194" s="12"/>
      <x:c r="Q194" s="12"/>
      <x:c r="R194" s="12"/>
      <x:c r="S194" s="12"/>
      <x:c r="T194" s="12"/>
      <x:c r="U194" s="12"/>
      <x:c r="V194" s="12"/>
      <x:c r="W194" s="12"/>
      <x:c r="X194" s="12"/>
      <x:c r="Y194" s="12"/>
      <x:c r="Z194" s="12"/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2"/>
      <x:c r="P195" s="12"/>
      <x:c r="Q195" s="12"/>
      <x:c r="R195" s="12"/>
      <x:c r="S195" s="12"/>
      <x:c r="T195" s="12"/>
      <x:c r="U195" s="12"/>
      <x:c r="V195" s="12"/>
      <x:c r="W195" s="12"/>
      <x:c r="X195" s="12"/>
      <x:c r="Y195" s="12"/>
      <x:c r="Z195" s="12"/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2"/>
      <x:c r="P196" s="12"/>
      <x:c r="Q196" s="12"/>
      <x:c r="R196" s="12"/>
      <x:c r="S196" s="12"/>
      <x:c r="T196" s="12"/>
      <x:c r="U196" s="12"/>
      <x:c r="V196" s="12"/>
      <x:c r="W196" s="12"/>
      <x:c r="X196" s="12"/>
      <x:c r="Y196" s="12"/>
      <x:c r="Z196" s="12"/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2"/>
      <x:c r="P197" s="12"/>
      <x:c r="Q197" s="12"/>
      <x:c r="R197" s="12"/>
      <x:c r="S197" s="12"/>
      <x:c r="T197" s="12"/>
      <x:c r="U197" s="12"/>
      <x:c r="V197" s="12"/>
      <x:c r="W197" s="12"/>
      <x:c r="X197" s="12"/>
      <x:c r="Y197" s="12"/>
      <x:c r="Z197" s="12"/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2"/>
      <x:c r="P198" s="12"/>
      <x:c r="Q198" s="12"/>
      <x:c r="R198" s="12"/>
      <x:c r="S198" s="12"/>
      <x:c r="T198" s="12"/>
      <x:c r="U198" s="12"/>
      <x:c r="V198" s="12"/>
      <x:c r="W198" s="12"/>
      <x:c r="X198" s="12"/>
      <x:c r="Y198" s="12"/>
      <x:c r="Z198" s="12"/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2"/>
      <x:c r="P199" s="12"/>
      <x:c r="Q199" s="12"/>
      <x:c r="R199" s="12"/>
      <x:c r="S199" s="12"/>
      <x:c r="T199" s="12"/>
      <x:c r="U199" s="12"/>
      <x:c r="V199" s="12"/>
      <x:c r="W199" s="12"/>
      <x:c r="X199" s="12"/>
      <x:c r="Y199" s="12"/>
      <x:c r="Z199" s="12"/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2"/>
      <x:c r="P200" s="12"/>
      <x:c r="Q200" s="12"/>
      <x:c r="R200" s="12"/>
      <x:c r="S200" s="12"/>
      <x:c r="T200" s="12"/>
      <x:c r="U200" s="12"/>
      <x:c r="V200" s="12"/>
      <x:c r="W200" s="12"/>
      <x:c r="X200" s="12"/>
      <x:c r="Y200" s="12"/>
      <x:c r="Z200" s="12"/>
    </x:row>
  </x:sheetData>
  <x:mergeCells>
    <x:mergeCell ref="A1:N1"/>
  </x:mergeCells>
  <x:conditionalFormatting sqref="I4:I53">
    <x:cfRule type="cellIs" dxfId="0" priority="1" operator="greaterThan">
      <x:formula>1500</x:formula>
    </x:cfRule>
    <x:cfRule type="cellIs" dxfId="1" priority="2" operator="lessThan">
      <x:formula>0</x:formula>
    </x:cfRule>
  </x:conditionalFormatting>
  <x:dataValidations count="3">
    <x:dataValidation type="list" sqref="J4:J53">
      <x:formula1>"Low,Medium,High"</x:formula1>
    </x:dataValidation>
    <x:dataValidation type="list" sqref="K4:K53">
      <x:formula1>"New,Contacted,Qualified,Offer Made,Passed,Acquired"</x:formula1>
    </x:dataValidation>
    <x:dataValidation type="list" sqref="L4:L53">
      <x:formula1>"Travis,Ashley,Other"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5" hidden="0" customWidth="1"/>
    <x:col min="3" max="3" width="22" hidden="0" customWidth="1"/>
    <x:col min="4" max="4" width="10" hidden="0" customWidth="1"/>
    <x:col min="5" max="5" width="14" hidden="0" customWidth="1"/>
    <x:col min="6" max="6" width="16" hidden="0" customWidth="1"/>
    <x:col min="7" max="7" width="15" hidden="0" customWidth="1"/>
    <x:col min="8" max="8" width="12" hidden="0" customWidth="1"/>
    <x:col min="9" max="9" width="12" hidden="0" customWidth="1"/>
    <x:col min="10" max="10" width="13" hidden="0" customWidth="1"/>
    <x:col min="11" max="11" width="14" hidden="0" customWidth="1"/>
    <x:col min="12" max="12" width="13" hidden="0" customWidth="1"/>
    <x:col min="13" max="13" width="14" hidden="0" customWidth="1"/>
    <x:col min="14" max="14" width="14" hidden="0" customWidth="1"/>
    <x:col min="15" max="15" width="12" hidden="0" customWidth="1"/>
    <x:col min="16" max="16" width="14" hidden="0" customWidth="1"/>
    <x:col min="17" max="17" width="20" hidden="0" customWidth="1"/>
    <x:col min="18" max="18" width="15" hidden="0" customWidth="1"/>
  </x:cols>
  <x:sheetData>
    <x:row r="1">
      <x:c r="A1" s="99" t="str">
        <x:v>Level 2 Vehicle Profit Tracker - Closed Acquisitions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  <x:c r="X2" s="12"/>
      <x:c r="Y2" s="12"/>
      <x:c r="Z2" s="12"/>
    </x:row>
    <x:row r="3">
      <x:c r="A3" s="6" t="str">
        <x:v>Stock #</x:v>
      </x:c>
      <x:c r="B3" s="6" t="str">
        <x:v>Acquired Date</x:v>
      </x:c>
      <x:c r="C3" s="6" t="str">
        <x:v>VIN</x:v>
      </x:c>
      <x:c r="D3" s="6" t="str">
        <x:v>Year</x:v>
      </x:c>
      <x:c r="E3" s="6" t="str">
        <x:v>Make</x:v>
      </x:c>
      <x:c r="F3" s="6" t="str">
        <x:v>Model</x:v>
      </x:c>
      <x:c r="G3" s="6" t="str">
        <x:v>Purchase Price</x:v>
      </x:c>
      <x:c r="H3" s="6" t="str">
        <x:v>Transport</x:v>
      </x:c>
      <x:c r="I3" s="6" t="str">
        <x:v>Recon</x:v>
      </x:c>
      <x:c r="J3" s="6" t="str">
        <x:v>Auction Fees</x:v>
      </x:c>
      <x:c r="K3" s="6" t="str">
        <x:v>All-In Cost</x:v>
      </x:c>
      <x:c r="L3" s="6" t="str">
        <x:v>Sale Date</x:v>
      </x:c>
      <x:c r="M3" s="6" t="str">
        <x:v>Sale Price</x:v>
      </x:c>
      <x:c r="N3" s="6" t="str">
        <x:v>Gross Profit</x:v>
      </x:c>
      <x:c r="O3" s="6" t="str">
        <x:v>Days Held</x:v>
      </x:c>
      <x:c r="P3" s="6" t="str">
        <x:v>Investor Fee</x:v>
      </x:c>
      <x:c r="Q3" s="6" t="str">
        <x:v>Net GP After Investor Fee</x:v>
      </x:c>
      <x:c r="R3" s="6" t="str">
        <x:v>Payment Status</x:v>
      </x:c>
      <x:c r="S3" s="12"/>
      <x:c r="T3" s="12"/>
      <x:c r="U3" s="12"/>
      <x:c r="V3" s="12"/>
      <x:c r="W3" s="12"/>
      <x:c r="X3" s="12"/>
      <x:c r="Y3" s="12"/>
      <x:c r="Z3" s="12"/>
    </x:row>
    <x:row r="4">
      <x:c r="A4" s="136"/>
      <x:c r="B4" s="135"/>
      <x:c r="C4" s="136"/>
      <x:c r="D4" s="136"/>
      <x:c r="E4" s="136"/>
      <x:c r="F4" s="136"/>
      <x:c r="G4" s="137"/>
      <x:c r="H4" s="137"/>
      <x:c r="I4" s="137"/>
      <x:c r="J4" s="137"/>
      <x:c r="K4" s="122" t="n">
        <x:f>SUM(G4:J4)</x:f>
        <x:v>0</x:v>
      </x:c>
      <x:c r="L4" s="137"/>
      <x:c r="M4" s="137"/>
      <x:c r="N4" s="122" t="n">
        <x:f>M4-K4</x:f>
        <x:v>0</x:v>
      </x:c>
      <x:c r="O4" s="141" t="str">
        <x:f>IF(L4="","",L4-B4)</x:f>
      </x:c>
      <x:c r="P4" s="122" t="str">
        <x:f>IF(A4="","",Assumptions!$C$9)</x:f>
      </x:c>
      <x:c r="Q4" s="122" t="n">
        <x:f>N4-P4</x:f>
        <x:v>0</x:v>
      </x:c>
      <x:c r="R4" s="136"/>
      <x:c r="S4" s="12"/>
      <x:c r="T4" s="12"/>
      <x:c r="U4" s="12"/>
      <x:c r="V4" s="12"/>
      <x:c r="W4" s="12"/>
      <x:c r="X4" s="12"/>
      <x:c r="Y4" s="12"/>
      <x:c r="Z4" s="12"/>
    </x:row>
    <x:row r="5">
      <x:c r="A5" s="136"/>
      <x:c r="B5" s="135"/>
      <x:c r="C5" s="136"/>
      <x:c r="D5" s="136"/>
      <x:c r="E5" s="136"/>
      <x:c r="F5" s="136"/>
      <x:c r="G5" s="137"/>
      <x:c r="H5" s="137"/>
      <x:c r="I5" s="137"/>
      <x:c r="J5" s="137"/>
      <x:c r="K5" s="122" t="n">
        <x:f>SUM(G5:J5)</x:f>
        <x:v>0</x:v>
      </x:c>
      <x:c r="L5" s="137"/>
      <x:c r="M5" s="137"/>
      <x:c r="N5" s="122" t="n">
        <x:f>M5-K5</x:f>
        <x:v>0</x:v>
      </x:c>
      <x:c r="O5" s="141" t="str">
        <x:f>IF(L5="","",L5-B5)</x:f>
      </x:c>
      <x:c r="P5" s="122" t="str">
        <x:f>IF(A5="","",Assumptions!$C$9)</x:f>
      </x:c>
      <x:c r="Q5" s="122" t="n">
        <x:f>N5-P5</x:f>
        <x:v>0</x:v>
      </x:c>
      <x:c r="R5" s="136"/>
      <x:c r="S5" s="12"/>
      <x:c r="T5" s="12"/>
      <x:c r="U5" s="12"/>
      <x:c r="V5" s="12"/>
      <x:c r="W5" s="12"/>
      <x:c r="X5" s="12"/>
      <x:c r="Y5" s="12"/>
      <x:c r="Z5" s="12"/>
    </x:row>
    <x:row r="6">
      <x:c r="A6" s="136"/>
      <x:c r="B6" s="135"/>
      <x:c r="C6" s="136"/>
      <x:c r="D6" s="136"/>
      <x:c r="E6" s="136"/>
      <x:c r="F6" s="136"/>
      <x:c r="G6" s="137"/>
      <x:c r="H6" s="137"/>
      <x:c r="I6" s="137"/>
      <x:c r="J6" s="137"/>
      <x:c r="K6" s="122" t="n">
        <x:f>SUM(G6:J6)</x:f>
        <x:v>0</x:v>
      </x:c>
      <x:c r="L6" s="137"/>
      <x:c r="M6" s="137"/>
      <x:c r="N6" s="122" t="n">
        <x:f>M6-K6</x:f>
        <x:v>0</x:v>
      </x:c>
      <x:c r="O6" s="141" t="str">
        <x:f>IF(L6="","",L6-B6)</x:f>
      </x:c>
      <x:c r="P6" s="122" t="str">
        <x:f>IF(A6="","",Assumptions!$C$9)</x:f>
      </x:c>
      <x:c r="Q6" s="122" t="n">
        <x:f>N6-P6</x:f>
        <x:v>0</x:v>
      </x:c>
      <x:c r="R6" s="136"/>
      <x:c r="S6" s="12"/>
      <x:c r="T6" s="12"/>
      <x:c r="U6" s="12"/>
      <x:c r="V6" s="12"/>
      <x:c r="W6" s="12"/>
      <x:c r="X6" s="12"/>
      <x:c r="Y6" s="12"/>
      <x:c r="Z6" s="12"/>
    </x:row>
    <x:row r="7">
      <x:c r="A7" s="136"/>
      <x:c r="B7" s="135"/>
      <x:c r="C7" s="136"/>
      <x:c r="D7" s="136"/>
      <x:c r="E7" s="136"/>
      <x:c r="F7" s="136"/>
      <x:c r="G7" s="137"/>
      <x:c r="H7" s="137"/>
      <x:c r="I7" s="137"/>
      <x:c r="J7" s="137"/>
      <x:c r="K7" s="122" t="n">
        <x:f>SUM(G7:J7)</x:f>
        <x:v>0</x:v>
      </x:c>
      <x:c r="L7" s="137"/>
      <x:c r="M7" s="137"/>
      <x:c r="N7" s="122" t="n">
        <x:f>M7-K7</x:f>
        <x:v>0</x:v>
      </x:c>
      <x:c r="O7" s="141" t="str">
        <x:f>IF(L7="","",L7-B7)</x:f>
      </x:c>
      <x:c r="P7" s="122" t="str">
        <x:f>IF(A7="","",Assumptions!$C$9)</x:f>
      </x:c>
      <x:c r="Q7" s="122" t="n">
        <x:f>N7-P7</x:f>
        <x:v>0</x:v>
      </x:c>
      <x:c r="R7" s="136"/>
      <x:c r="S7" s="12"/>
      <x:c r="T7" s="12"/>
      <x:c r="U7" s="12"/>
      <x:c r="V7" s="12"/>
      <x:c r="W7" s="12"/>
      <x:c r="X7" s="12"/>
      <x:c r="Y7" s="12"/>
      <x:c r="Z7" s="12"/>
    </x:row>
    <x:row r="8">
      <x:c r="A8" s="136"/>
      <x:c r="B8" s="135"/>
      <x:c r="C8" s="136"/>
      <x:c r="D8" s="136"/>
      <x:c r="E8" s="136"/>
      <x:c r="F8" s="136"/>
      <x:c r="G8" s="137"/>
      <x:c r="H8" s="137"/>
      <x:c r="I8" s="137"/>
      <x:c r="J8" s="137"/>
      <x:c r="K8" s="122" t="n">
        <x:f>SUM(G8:J8)</x:f>
        <x:v>0</x:v>
      </x:c>
      <x:c r="L8" s="137"/>
      <x:c r="M8" s="137"/>
      <x:c r="N8" s="122" t="n">
        <x:f>M8-K8</x:f>
        <x:v>0</x:v>
      </x:c>
      <x:c r="O8" s="141" t="str">
        <x:f>IF(L8="","",L8-B8)</x:f>
      </x:c>
      <x:c r="P8" s="122" t="str">
        <x:f>IF(A8="","",Assumptions!$C$9)</x:f>
      </x:c>
      <x:c r="Q8" s="122" t="n">
        <x:f>N8-P8</x:f>
        <x:v>0</x:v>
      </x:c>
      <x:c r="R8" s="136"/>
      <x:c r="S8" s="12"/>
      <x:c r="T8" s="12"/>
      <x:c r="U8" s="12"/>
      <x:c r="V8" s="12"/>
      <x:c r="W8" s="12"/>
      <x:c r="X8" s="12"/>
      <x:c r="Y8" s="12"/>
      <x:c r="Z8" s="12"/>
    </x:row>
    <x:row r="9">
      <x:c r="A9" s="136"/>
      <x:c r="B9" s="135"/>
      <x:c r="C9" s="136"/>
      <x:c r="D9" s="136"/>
      <x:c r="E9" s="136"/>
      <x:c r="F9" s="136"/>
      <x:c r="G9" s="137"/>
      <x:c r="H9" s="137"/>
      <x:c r="I9" s="137"/>
      <x:c r="J9" s="137"/>
      <x:c r="K9" s="122" t="n">
        <x:f>SUM(G9:J9)</x:f>
        <x:v>0</x:v>
      </x:c>
      <x:c r="L9" s="137"/>
      <x:c r="M9" s="137"/>
      <x:c r="N9" s="122" t="n">
        <x:f>M9-K9</x:f>
        <x:v>0</x:v>
      </x:c>
      <x:c r="O9" s="141" t="str">
        <x:f>IF(L9="","",L9-B9)</x:f>
      </x:c>
      <x:c r="P9" s="122" t="str">
        <x:f>IF(A9="","",Assumptions!$C$9)</x:f>
      </x:c>
      <x:c r="Q9" s="122" t="n">
        <x:f>N9-P9</x:f>
        <x:v>0</x:v>
      </x:c>
      <x:c r="R9" s="136"/>
      <x:c r="S9" s="12"/>
      <x:c r="T9" s="12"/>
      <x:c r="U9" s="12"/>
      <x:c r="V9" s="12"/>
      <x:c r="W9" s="12"/>
      <x:c r="X9" s="12"/>
      <x:c r="Y9" s="12"/>
      <x:c r="Z9" s="12"/>
    </x:row>
    <x:row r="10">
      <x:c r="A10" s="136"/>
      <x:c r="B10" s="135"/>
      <x:c r="C10" s="136"/>
      <x:c r="D10" s="136"/>
      <x:c r="E10" s="136"/>
      <x:c r="F10" s="136"/>
      <x:c r="G10" s="137"/>
      <x:c r="H10" s="137"/>
      <x:c r="I10" s="137"/>
      <x:c r="J10" s="137"/>
      <x:c r="K10" s="122" t="n">
        <x:f>SUM(G10:J10)</x:f>
        <x:v>0</x:v>
      </x:c>
      <x:c r="L10" s="137"/>
      <x:c r="M10" s="137"/>
      <x:c r="N10" s="122" t="n">
        <x:f>M10-K10</x:f>
        <x:v>0</x:v>
      </x:c>
      <x:c r="O10" s="141" t="str">
        <x:f>IF(L10="","",L10-B10)</x:f>
      </x:c>
      <x:c r="P10" s="122" t="str">
        <x:f>IF(A10="","",Assumptions!$C$9)</x:f>
      </x:c>
      <x:c r="Q10" s="122" t="n">
        <x:f>N10-P10</x:f>
        <x:v>0</x:v>
      </x:c>
      <x:c r="R10" s="136"/>
      <x:c r="S10" s="12"/>
      <x:c r="T10" s="12"/>
      <x:c r="U10" s="12"/>
      <x:c r="V10" s="12"/>
      <x:c r="W10" s="12"/>
      <x:c r="X10" s="12"/>
      <x:c r="Y10" s="12"/>
      <x:c r="Z10" s="12"/>
    </x:row>
    <x:row r="11">
      <x:c r="A11" s="136"/>
      <x:c r="B11" s="135"/>
      <x:c r="C11" s="136"/>
      <x:c r="D11" s="136"/>
      <x:c r="E11" s="136"/>
      <x:c r="F11" s="136"/>
      <x:c r="G11" s="137"/>
      <x:c r="H11" s="137"/>
      <x:c r="I11" s="137"/>
      <x:c r="J11" s="137"/>
      <x:c r="K11" s="122" t="n">
        <x:f>SUM(G11:J11)</x:f>
        <x:v>0</x:v>
      </x:c>
      <x:c r="L11" s="137"/>
      <x:c r="M11" s="137"/>
      <x:c r="N11" s="122" t="n">
        <x:f>M11-K11</x:f>
        <x:v>0</x:v>
      </x:c>
      <x:c r="O11" s="141" t="str">
        <x:f>IF(L11="","",L11-B11)</x:f>
      </x:c>
      <x:c r="P11" s="122" t="str">
        <x:f>IF(A11="","",Assumptions!$C$9)</x:f>
      </x:c>
      <x:c r="Q11" s="122" t="n">
        <x:f>N11-P11</x:f>
        <x:v>0</x:v>
      </x:c>
      <x:c r="R11" s="136"/>
      <x:c r="S11" s="12"/>
      <x:c r="T11" s="12"/>
      <x:c r="U11" s="12"/>
      <x:c r="V11" s="12"/>
      <x:c r="W11" s="12"/>
      <x:c r="X11" s="12"/>
      <x:c r="Y11" s="12"/>
      <x:c r="Z11" s="12"/>
    </x:row>
    <x:row r="12">
      <x:c r="A12" s="136"/>
      <x:c r="B12" s="135"/>
      <x:c r="C12" s="136"/>
      <x:c r="D12" s="136"/>
      <x:c r="E12" s="136"/>
      <x:c r="F12" s="136"/>
      <x:c r="G12" s="137"/>
      <x:c r="H12" s="137"/>
      <x:c r="I12" s="137"/>
      <x:c r="J12" s="137"/>
      <x:c r="K12" s="122" t="n">
        <x:f>SUM(G12:J12)</x:f>
        <x:v>0</x:v>
      </x:c>
      <x:c r="L12" s="137"/>
      <x:c r="M12" s="137"/>
      <x:c r="N12" s="122" t="n">
        <x:f>M12-K12</x:f>
        <x:v>0</x:v>
      </x:c>
      <x:c r="O12" s="141" t="str">
        <x:f>IF(L12="","",L12-B12)</x:f>
      </x:c>
      <x:c r="P12" s="122" t="str">
        <x:f>IF(A12="","",Assumptions!$C$9)</x:f>
      </x:c>
      <x:c r="Q12" s="122" t="n">
        <x:f>N12-P12</x:f>
        <x:v>0</x:v>
      </x:c>
      <x:c r="R12" s="136"/>
      <x:c r="S12" s="12"/>
      <x:c r="T12" s="12"/>
      <x:c r="U12" s="12"/>
      <x:c r="V12" s="12"/>
      <x:c r="W12" s="12"/>
      <x:c r="X12" s="12"/>
      <x:c r="Y12" s="12"/>
      <x:c r="Z12" s="12"/>
    </x:row>
    <x:row r="13">
      <x:c r="A13" s="136"/>
      <x:c r="B13" s="135"/>
      <x:c r="C13" s="136"/>
      <x:c r="D13" s="136"/>
      <x:c r="E13" s="136"/>
      <x:c r="F13" s="136"/>
      <x:c r="G13" s="137"/>
      <x:c r="H13" s="137"/>
      <x:c r="I13" s="137"/>
      <x:c r="J13" s="137"/>
      <x:c r="K13" s="122" t="n">
        <x:f>SUM(G13:J13)</x:f>
        <x:v>0</x:v>
      </x:c>
      <x:c r="L13" s="137"/>
      <x:c r="M13" s="137"/>
      <x:c r="N13" s="122" t="n">
        <x:f>M13-K13</x:f>
        <x:v>0</x:v>
      </x:c>
      <x:c r="O13" s="141" t="str">
        <x:f>IF(L13="","",L13-B13)</x:f>
      </x:c>
      <x:c r="P13" s="122" t="str">
        <x:f>IF(A13="","",Assumptions!$C$9)</x:f>
      </x:c>
      <x:c r="Q13" s="122" t="n">
        <x:f>N13-P13</x:f>
        <x:v>0</x:v>
      </x:c>
      <x:c r="R13" s="136"/>
      <x:c r="S13" s="12"/>
      <x:c r="T13" s="12"/>
      <x:c r="U13" s="12"/>
      <x:c r="V13" s="12"/>
      <x:c r="W13" s="12"/>
      <x:c r="X13" s="12"/>
      <x:c r="Y13" s="12"/>
      <x:c r="Z13" s="12"/>
    </x:row>
    <x:row r="14">
      <x:c r="A14" s="136"/>
      <x:c r="B14" s="135"/>
      <x:c r="C14" s="136"/>
      <x:c r="D14" s="136"/>
      <x:c r="E14" s="136"/>
      <x:c r="F14" s="136"/>
      <x:c r="G14" s="137"/>
      <x:c r="H14" s="137"/>
      <x:c r="I14" s="137"/>
      <x:c r="J14" s="137"/>
      <x:c r="K14" s="122" t="n">
        <x:f>SUM(G14:J14)</x:f>
        <x:v>0</x:v>
      </x:c>
      <x:c r="L14" s="137"/>
      <x:c r="M14" s="137"/>
      <x:c r="N14" s="122" t="n">
        <x:f>M14-K14</x:f>
        <x:v>0</x:v>
      </x:c>
      <x:c r="O14" s="141" t="str">
        <x:f>IF(L14="","",L14-B14)</x:f>
      </x:c>
      <x:c r="P14" s="122" t="str">
        <x:f>IF(A14="","",Assumptions!$C$9)</x:f>
      </x:c>
      <x:c r="Q14" s="122" t="n">
        <x:f>N14-P14</x:f>
        <x:v>0</x:v>
      </x:c>
      <x:c r="R14" s="136"/>
      <x:c r="S14" s="12"/>
      <x:c r="T14" s="12"/>
      <x:c r="U14" s="12"/>
      <x:c r="V14" s="12"/>
      <x:c r="W14" s="12"/>
      <x:c r="X14" s="12"/>
      <x:c r="Y14" s="12"/>
      <x:c r="Z14" s="12"/>
    </x:row>
    <x:row r="15">
      <x:c r="A15" s="136"/>
      <x:c r="B15" s="135"/>
      <x:c r="C15" s="136"/>
      <x:c r="D15" s="136"/>
      <x:c r="E15" s="136"/>
      <x:c r="F15" s="136"/>
      <x:c r="G15" s="137"/>
      <x:c r="H15" s="137"/>
      <x:c r="I15" s="137"/>
      <x:c r="J15" s="137"/>
      <x:c r="K15" s="122" t="n">
        <x:f>SUM(G15:J15)</x:f>
        <x:v>0</x:v>
      </x:c>
      <x:c r="L15" s="137"/>
      <x:c r="M15" s="137"/>
      <x:c r="N15" s="122" t="n">
        <x:f>M15-K15</x:f>
        <x:v>0</x:v>
      </x:c>
      <x:c r="O15" s="141" t="str">
        <x:f>IF(L15="","",L15-B15)</x:f>
      </x:c>
      <x:c r="P15" s="122" t="str">
        <x:f>IF(A15="","",Assumptions!$C$9)</x:f>
      </x:c>
      <x:c r="Q15" s="122" t="n">
        <x:f>N15-P15</x:f>
        <x:v>0</x:v>
      </x:c>
      <x:c r="R15" s="136"/>
      <x:c r="S15" s="12"/>
      <x:c r="T15" s="12"/>
      <x:c r="U15" s="12"/>
      <x:c r="V15" s="12"/>
      <x:c r="W15" s="12"/>
      <x:c r="X15" s="12"/>
      <x:c r="Y15" s="12"/>
      <x:c r="Z15" s="12"/>
    </x:row>
    <x:row r="16">
      <x:c r="A16" s="136"/>
      <x:c r="B16" s="135"/>
      <x:c r="C16" s="136"/>
      <x:c r="D16" s="136"/>
      <x:c r="E16" s="136"/>
      <x:c r="F16" s="136"/>
      <x:c r="G16" s="137"/>
      <x:c r="H16" s="137"/>
      <x:c r="I16" s="137"/>
      <x:c r="J16" s="137"/>
      <x:c r="K16" s="122" t="n">
        <x:f>SUM(G16:J16)</x:f>
        <x:v>0</x:v>
      </x:c>
      <x:c r="L16" s="137"/>
      <x:c r="M16" s="137"/>
      <x:c r="N16" s="122" t="n">
        <x:f>M16-K16</x:f>
        <x:v>0</x:v>
      </x:c>
      <x:c r="O16" s="141" t="str">
        <x:f>IF(L16="","",L16-B16)</x:f>
      </x:c>
      <x:c r="P16" s="122" t="str">
        <x:f>IF(A16="","",Assumptions!$C$9)</x:f>
      </x:c>
      <x:c r="Q16" s="122" t="n">
        <x:f>N16-P16</x:f>
        <x:v>0</x:v>
      </x:c>
      <x:c r="R16" s="136"/>
      <x:c r="S16" s="12"/>
      <x:c r="T16" s="12"/>
      <x:c r="U16" s="12"/>
      <x:c r="V16" s="12"/>
      <x:c r="W16" s="12"/>
      <x:c r="X16" s="12"/>
      <x:c r="Y16" s="12"/>
      <x:c r="Z16" s="12"/>
    </x:row>
    <x:row r="17">
      <x:c r="A17" s="136"/>
      <x:c r="B17" s="135"/>
      <x:c r="C17" s="136"/>
      <x:c r="D17" s="136"/>
      <x:c r="E17" s="136"/>
      <x:c r="F17" s="136"/>
      <x:c r="G17" s="137"/>
      <x:c r="H17" s="137"/>
      <x:c r="I17" s="137"/>
      <x:c r="J17" s="137"/>
      <x:c r="K17" s="122" t="n">
        <x:f>SUM(G17:J17)</x:f>
        <x:v>0</x:v>
      </x:c>
      <x:c r="L17" s="137"/>
      <x:c r="M17" s="137"/>
      <x:c r="N17" s="122" t="n">
        <x:f>M17-K17</x:f>
        <x:v>0</x:v>
      </x:c>
      <x:c r="O17" s="141" t="str">
        <x:f>IF(L17="","",L17-B17)</x:f>
      </x:c>
      <x:c r="P17" s="122" t="str">
        <x:f>IF(A17="","",Assumptions!$C$9)</x:f>
      </x:c>
      <x:c r="Q17" s="122" t="n">
        <x:f>N17-P17</x:f>
        <x:v>0</x:v>
      </x:c>
      <x:c r="R17" s="136"/>
      <x:c r="S17" s="12"/>
      <x:c r="T17" s="12"/>
      <x:c r="U17" s="12"/>
      <x:c r="V17" s="12"/>
      <x:c r="W17" s="12"/>
      <x:c r="X17" s="12"/>
      <x:c r="Y17" s="12"/>
      <x:c r="Z17" s="12"/>
    </x:row>
    <x:row r="18">
      <x:c r="A18" s="136"/>
      <x:c r="B18" s="135"/>
      <x:c r="C18" s="136"/>
      <x:c r="D18" s="136"/>
      <x:c r="E18" s="136"/>
      <x:c r="F18" s="136"/>
      <x:c r="G18" s="137"/>
      <x:c r="H18" s="137"/>
      <x:c r="I18" s="137"/>
      <x:c r="J18" s="137"/>
      <x:c r="K18" s="122" t="n">
        <x:f>SUM(G18:J18)</x:f>
        <x:v>0</x:v>
      </x:c>
      <x:c r="L18" s="137"/>
      <x:c r="M18" s="137"/>
      <x:c r="N18" s="122" t="n">
        <x:f>M18-K18</x:f>
        <x:v>0</x:v>
      </x:c>
      <x:c r="O18" s="141" t="str">
        <x:f>IF(L18="","",L18-B18)</x:f>
      </x:c>
      <x:c r="P18" s="122" t="str">
        <x:f>IF(A18="","",Assumptions!$C$9)</x:f>
      </x:c>
      <x:c r="Q18" s="122" t="n">
        <x:f>N18-P18</x:f>
        <x:v>0</x:v>
      </x:c>
      <x:c r="R18" s="136"/>
      <x:c r="S18" s="12"/>
      <x:c r="T18" s="12"/>
      <x:c r="U18" s="12"/>
      <x:c r="V18" s="12"/>
      <x:c r="W18" s="12"/>
      <x:c r="X18" s="12"/>
      <x:c r="Y18" s="12"/>
      <x:c r="Z18" s="12"/>
    </x:row>
    <x:row r="19">
      <x:c r="A19" s="136"/>
      <x:c r="B19" s="135"/>
      <x:c r="C19" s="136"/>
      <x:c r="D19" s="136"/>
      <x:c r="E19" s="136"/>
      <x:c r="F19" s="136"/>
      <x:c r="G19" s="137"/>
      <x:c r="H19" s="137"/>
      <x:c r="I19" s="137"/>
      <x:c r="J19" s="137"/>
      <x:c r="K19" s="122" t="n">
        <x:f>SUM(G19:J19)</x:f>
        <x:v>0</x:v>
      </x:c>
      <x:c r="L19" s="137"/>
      <x:c r="M19" s="137"/>
      <x:c r="N19" s="122" t="n">
        <x:f>M19-K19</x:f>
        <x:v>0</x:v>
      </x:c>
      <x:c r="O19" s="141" t="str">
        <x:f>IF(L19="","",L19-B19)</x:f>
      </x:c>
      <x:c r="P19" s="122" t="str">
        <x:f>IF(A19="","",Assumptions!$C$9)</x:f>
      </x:c>
      <x:c r="Q19" s="122" t="n">
        <x:f>N19-P19</x:f>
        <x:v>0</x:v>
      </x:c>
      <x:c r="R19" s="136"/>
      <x:c r="S19" s="12"/>
      <x:c r="T19" s="12"/>
      <x:c r="U19" s="12"/>
      <x:c r="V19" s="12"/>
      <x:c r="W19" s="12"/>
      <x:c r="X19" s="12"/>
      <x:c r="Y19" s="12"/>
      <x:c r="Z19" s="12"/>
    </x:row>
    <x:row r="20">
      <x:c r="A20" s="136"/>
      <x:c r="B20" s="135"/>
      <x:c r="C20" s="136"/>
      <x:c r="D20" s="136"/>
      <x:c r="E20" s="136"/>
      <x:c r="F20" s="136"/>
      <x:c r="G20" s="137"/>
      <x:c r="H20" s="137"/>
      <x:c r="I20" s="137"/>
      <x:c r="J20" s="137"/>
      <x:c r="K20" s="122" t="n">
        <x:f>SUM(G20:J20)</x:f>
        <x:v>0</x:v>
      </x:c>
      <x:c r="L20" s="137"/>
      <x:c r="M20" s="137"/>
      <x:c r="N20" s="122" t="n">
        <x:f>M20-K20</x:f>
        <x:v>0</x:v>
      </x:c>
      <x:c r="O20" s="141" t="str">
        <x:f>IF(L20="","",L20-B20)</x:f>
      </x:c>
      <x:c r="P20" s="122" t="str">
        <x:f>IF(A20="","",Assumptions!$C$9)</x:f>
      </x:c>
      <x:c r="Q20" s="122" t="n">
        <x:f>N20-P20</x:f>
        <x:v>0</x:v>
      </x:c>
      <x:c r="R20" s="136"/>
      <x:c r="S20" s="12"/>
      <x:c r="T20" s="12"/>
      <x:c r="U20" s="12"/>
      <x:c r="V20" s="12"/>
      <x:c r="W20" s="12"/>
      <x:c r="X20" s="12"/>
      <x:c r="Y20" s="12"/>
      <x:c r="Z20" s="12"/>
    </x:row>
    <x:row r="21">
      <x:c r="A21" s="136"/>
      <x:c r="B21" s="135"/>
      <x:c r="C21" s="136"/>
      <x:c r="D21" s="136"/>
      <x:c r="E21" s="136"/>
      <x:c r="F21" s="136"/>
      <x:c r="G21" s="137"/>
      <x:c r="H21" s="137"/>
      <x:c r="I21" s="137"/>
      <x:c r="J21" s="137"/>
      <x:c r="K21" s="122" t="n">
        <x:f>SUM(G21:J21)</x:f>
        <x:v>0</x:v>
      </x:c>
      <x:c r="L21" s="137"/>
      <x:c r="M21" s="137"/>
      <x:c r="N21" s="122" t="n">
        <x:f>M21-K21</x:f>
        <x:v>0</x:v>
      </x:c>
      <x:c r="O21" s="141" t="str">
        <x:f>IF(L21="","",L21-B21)</x:f>
      </x:c>
      <x:c r="P21" s="122" t="str">
        <x:f>IF(A21="","",Assumptions!$C$9)</x:f>
      </x:c>
      <x:c r="Q21" s="122" t="n">
        <x:f>N21-P21</x:f>
        <x:v>0</x:v>
      </x:c>
      <x:c r="R21" s="136"/>
      <x:c r="S21" s="12"/>
      <x:c r="T21" s="12"/>
      <x:c r="U21" s="12"/>
      <x:c r="V21" s="12"/>
      <x:c r="W21" s="12"/>
      <x:c r="X21" s="12"/>
      <x:c r="Y21" s="12"/>
      <x:c r="Z21" s="12"/>
    </x:row>
    <x:row r="22">
      <x:c r="A22" s="136"/>
      <x:c r="B22" s="135"/>
      <x:c r="C22" s="136"/>
      <x:c r="D22" s="136"/>
      <x:c r="E22" s="136"/>
      <x:c r="F22" s="136"/>
      <x:c r="G22" s="137"/>
      <x:c r="H22" s="137"/>
      <x:c r="I22" s="137"/>
      <x:c r="J22" s="137"/>
      <x:c r="K22" s="122" t="n">
        <x:f>SUM(G22:J22)</x:f>
        <x:v>0</x:v>
      </x:c>
      <x:c r="L22" s="137"/>
      <x:c r="M22" s="137"/>
      <x:c r="N22" s="122" t="n">
        <x:f>M22-K22</x:f>
        <x:v>0</x:v>
      </x:c>
      <x:c r="O22" s="141" t="str">
        <x:f>IF(L22="","",L22-B22)</x:f>
      </x:c>
      <x:c r="P22" s="122" t="str">
        <x:f>IF(A22="","",Assumptions!$C$9)</x:f>
      </x:c>
      <x:c r="Q22" s="122" t="n">
        <x:f>N22-P22</x:f>
        <x:v>0</x:v>
      </x:c>
      <x:c r="R22" s="136"/>
      <x:c r="S22" s="12"/>
      <x:c r="T22" s="12"/>
      <x:c r="U22" s="12"/>
      <x:c r="V22" s="12"/>
      <x:c r="W22" s="12"/>
      <x:c r="X22" s="12"/>
      <x:c r="Y22" s="12"/>
      <x:c r="Z22" s="12"/>
    </x:row>
    <x:row r="23">
      <x:c r="A23" s="136"/>
      <x:c r="B23" s="135"/>
      <x:c r="C23" s="136"/>
      <x:c r="D23" s="136"/>
      <x:c r="E23" s="136"/>
      <x:c r="F23" s="136"/>
      <x:c r="G23" s="137"/>
      <x:c r="H23" s="137"/>
      <x:c r="I23" s="137"/>
      <x:c r="J23" s="137"/>
      <x:c r="K23" s="122" t="n">
        <x:f>SUM(G23:J23)</x:f>
        <x:v>0</x:v>
      </x:c>
      <x:c r="L23" s="137"/>
      <x:c r="M23" s="137"/>
      <x:c r="N23" s="122" t="n">
        <x:f>M23-K23</x:f>
        <x:v>0</x:v>
      </x:c>
      <x:c r="O23" s="141" t="str">
        <x:f>IF(L23="","",L23-B23)</x:f>
      </x:c>
      <x:c r="P23" s="122" t="str">
        <x:f>IF(A23="","",Assumptions!$C$9)</x:f>
      </x:c>
      <x:c r="Q23" s="122" t="n">
        <x:f>N23-P23</x:f>
        <x:v>0</x:v>
      </x:c>
      <x:c r="R23" s="136"/>
      <x:c r="S23" s="12"/>
      <x:c r="T23" s="12"/>
      <x:c r="U23" s="12"/>
      <x:c r="V23" s="12"/>
      <x:c r="W23" s="12"/>
      <x:c r="X23" s="12"/>
      <x:c r="Y23" s="12"/>
      <x:c r="Z23" s="12"/>
    </x:row>
    <x:row r="24">
      <x:c r="A24" s="136"/>
      <x:c r="B24" s="135"/>
      <x:c r="C24" s="136"/>
      <x:c r="D24" s="136"/>
      <x:c r="E24" s="136"/>
      <x:c r="F24" s="136"/>
      <x:c r="G24" s="137"/>
      <x:c r="H24" s="137"/>
      <x:c r="I24" s="137"/>
      <x:c r="J24" s="137"/>
      <x:c r="K24" s="122" t="n">
        <x:f>SUM(G24:J24)</x:f>
        <x:v>0</x:v>
      </x:c>
      <x:c r="L24" s="137"/>
      <x:c r="M24" s="137"/>
      <x:c r="N24" s="122" t="n">
        <x:f>M24-K24</x:f>
        <x:v>0</x:v>
      </x:c>
      <x:c r="O24" s="141" t="str">
        <x:f>IF(L24="","",L24-B24)</x:f>
      </x:c>
      <x:c r="P24" s="122" t="str">
        <x:f>IF(A24="","",Assumptions!$C$9)</x:f>
      </x:c>
      <x:c r="Q24" s="122" t="n">
        <x:f>N24-P24</x:f>
        <x:v>0</x:v>
      </x:c>
      <x:c r="R24" s="136"/>
      <x:c r="S24" s="12"/>
      <x:c r="T24" s="12"/>
      <x:c r="U24" s="12"/>
      <x:c r="V24" s="12"/>
      <x:c r="W24" s="12"/>
      <x:c r="X24" s="12"/>
      <x:c r="Y24" s="12"/>
      <x:c r="Z24" s="12"/>
    </x:row>
    <x:row r="25">
      <x:c r="A25" s="136"/>
      <x:c r="B25" s="135"/>
      <x:c r="C25" s="136"/>
      <x:c r="D25" s="136"/>
      <x:c r="E25" s="136"/>
      <x:c r="F25" s="136"/>
      <x:c r="G25" s="137"/>
      <x:c r="H25" s="137"/>
      <x:c r="I25" s="137"/>
      <x:c r="J25" s="137"/>
      <x:c r="K25" s="122" t="n">
        <x:f>SUM(G25:J25)</x:f>
        <x:v>0</x:v>
      </x:c>
      <x:c r="L25" s="137"/>
      <x:c r="M25" s="137"/>
      <x:c r="N25" s="122" t="n">
        <x:f>M25-K25</x:f>
        <x:v>0</x:v>
      </x:c>
      <x:c r="O25" s="141" t="str">
        <x:f>IF(L25="","",L25-B25)</x:f>
      </x:c>
      <x:c r="P25" s="122" t="str">
        <x:f>IF(A25="","",Assumptions!$C$9)</x:f>
      </x:c>
      <x:c r="Q25" s="122" t="n">
        <x:f>N25-P25</x:f>
        <x:v>0</x:v>
      </x:c>
      <x:c r="R25" s="136"/>
      <x:c r="S25" s="12"/>
      <x:c r="T25" s="12"/>
      <x:c r="U25" s="12"/>
      <x:c r="V25" s="12"/>
      <x:c r="W25" s="12"/>
      <x:c r="X25" s="12"/>
      <x:c r="Y25" s="12"/>
      <x:c r="Z25" s="12"/>
    </x:row>
    <x:row r="26">
      <x:c r="A26" s="136"/>
      <x:c r="B26" s="135"/>
      <x:c r="C26" s="136"/>
      <x:c r="D26" s="136"/>
      <x:c r="E26" s="136"/>
      <x:c r="F26" s="136"/>
      <x:c r="G26" s="137"/>
      <x:c r="H26" s="137"/>
      <x:c r="I26" s="137"/>
      <x:c r="J26" s="137"/>
      <x:c r="K26" s="122" t="n">
        <x:f>SUM(G26:J26)</x:f>
        <x:v>0</x:v>
      </x:c>
      <x:c r="L26" s="137"/>
      <x:c r="M26" s="137"/>
      <x:c r="N26" s="122" t="n">
        <x:f>M26-K26</x:f>
        <x:v>0</x:v>
      </x:c>
      <x:c r="O26" s="141" t="str">
        <x:f>IF(L26="","",L26-B26)</x:f>
      </x:c>
      <x:c r="P26" s="122" t="str">
        <x:f>IF(A26="","",Assumptions!$C$9)</x:f>
      </x:c>
      <x:c r="Q26" s="122" t="n">
        <x:f>N26-P26</x:f>
        <x:v>0</x:v>
      </x:c>
      <x:c r="R26" s="136"/>
      <x:c r="S26" s="12"/>
      <x:c r="T26" s="12"/>
      <x:c r="U26" s="12"/>
      <x:c r="V26" s="12"/>
      <x:c r="W26" s="12"/>
      <x:c r="X26" s="12"/>
      <x:c r="Y26" s="12"/>
      <x:c r="Z26" s="12"/>
    </x:row>
    <x:row r="27">
      <x:c r="A27" s="136"/>
      <x:c r="B27" s="135"/>
      <x:c r="C27" s="136"/>
      <x:c r="D27" s="136"/>
      <x:c r="E27" s="136"/>
      <x:c r="F27" s="136"/>
      <x:c r="G27" s="137"/>
      <x:c r="H27" s="137"/>
      <x:c r="I27" s="137"/>
      <x:c r="J27" s="137"/>
      <x:c r="K27" s="122" t="n">
        <x:f>SUM(G27:J27)</x:f>
        <x:v>0</x:v>
      </x:c>
      <x:c r="L27" s="137"/>
      <x:c r="M27" s="137"/>
      <x:c r="N27" s="122" t="n">
        <x:f>M27-K27</x:f>
        <x:v>0</x:v>
      </x:c>
      <x:c r="O27" s="141" t="str">
        <x:f>IF(L27="","",L27-B27)</x:f>
      </x:c>
      <x:c r="P27" s="122" t="str">
        <x:f>IF(A27="","",Assumptions!$C$9)</x:f>
      </x:c>
      <x:c r="Q27" s="122" t="n">
        <x:f>N27-P27</x:f>
        <x:v>0</x:v>
      </x:c>
      <x:c r="R27" s="136"/>
      <x:c r="S27" s="12"/>
      <x:c r="T27" s="12"/>
      <x:c r="U27" s="12"/>
      <x:c r="V27" s="12"/>
      <x:c r="W27" s="12"/>
      <x:c r="X27" s="12"/>
      <x:c r="Y27" s="12"/>
      <x:c r="Z27" s="12"/>
    </x:row>
    <x:row r="28">
      <x:c r="A28" s="136"/>
      <x:c r="B28" s="135"/>
      <x:c r="C28" s="136"/>
      <x:c r="D28" s="136"/>
      <x:c r="E28" s="136"/>
      <x:c r="F28" s="136"/>
      <x:c r="G28" s="137"/>
      <x:c r="H28" s="137"/>
      <x:c r="I28" s="137"/>
      <x:c r="J28" s="137"/>
      <x:c r="K28" s="122" t="n">
        <x:f>SUM(G28:J28)</x:f>
        <x:v>0</x:v>
      </x:c>
      <x:c r="L28" s="137"/>
      <x:c r="M28" s="137"/>
      <x:c r="N28" s="122" t="n">
        <x:f>M28-K28</x:f>
        <x:v>0</x:v>
      </x:c>
      <x:c r="O28" s="141" t="str">
        <x:f>IF(L28="","",L28-B28)</x:f>
      </x:c>
      <x:c r="P28" s="122" t="str">
        <x:f>IF(A28="","",Assumptions!$C$9)</x:f>
      </x:c>
      <x:c r="Q28" s="122" t="n">
        <x:f>N28-P28</x:f>
        <x:v>0</x:v>
      </x:c>
      <x:c r="R28" s="136"/>
      <x:c r="S28" s="12"/>
      <x:c r="T28" s="12"/>
      <x:c r="U28" s="12"/>
      <x:c r="V28" s="12"/>
      <x:c r="W28" s="12"/>
      <x:c r="X28" s="12"/>
      <x:c r="Y28" s="12"/>
      <x:c r="Z28" s="12"/>
    </x:row>
    <x:row r="29">
      <x:c r="A29" s="136"/>
      <x:c r="B29" s="135"/>
      <x:c r="C29" s="136"/>
      <x:c r="D29" s="136"/>
      <x:c r="E29" s="136"/>
      <x:c r="F29" s="136"/>
      <x:c r="G29" s="137"/>
      <x:c r="H29" s="137"/>
      <x:c r="I29" s="137"/>
      <x:c r="J29" s="137"/>
      <x:c r="K29" s="122" t="n">
        <x:f>SUM(G29:J29)</x:f>
        <x:v>0</x:v>
      </x:c>
      <x:c r="L29" s="137"/>
      <x:c r="M29" s="137"/>
      <x:c r="N29" s="122" t="n">
        <x:f>M29-K29</x:f>
        <x:v>0</x:v>
      </x:c>
      <x:c r="O29" s="141" t="str">
        <x:f>IF(L29="","",L29-B29)</x:f>
      </x:c>
      <x:c r="P29" s="122" t="str">
        <x:f>IF(A29="","",Assumptions!$C$9)</x:f>
      </x:c>
      <x:c r="Q29" s="122" t="n">
        <x:f>N29-P29</x:f>
        <x:v>0</x:v>
      </x:c>
      <x:c r="R29" s="136"/>
      <x:c r="S29" s="12"/>
      <x:c r="T29" s="12"/>
      <x:c r="U29" s="12"/>
      <x:c r="V29" s="12"/>
      <x:c r="W29" s="12"/>
      <x:c r="X29" s="12"/>
      <x:c r="Y29" s="12"/>
      <x:c r="Z29" s="12"/>
    </x:row>
    <x:row r="30">
      <x:c r="A30" s="136"/>
      <x:c r="B30" s="135"/>
      <x:c r="C30" s="136"/>
      <x:c r="D30" s="136"/>
      <x:c r="E30" s="136"/>
      <x:c r="F30" s="136"/>
      <x:c r="G30" s="137"/>
      <x:c r="H30" s="137"/>
      <x:c r="I30" s="137"/>
      <x:c r="J30" s="137"/>
      <x:c r="K30" s="122" t="n">
        <x:f>SUM(G30:J30)</x:f>
        <x:v>0</x:v>
      </x:c>
      <x:c r="L30" s="137"/>
      <x:c r="M30" s="137"/>
      <x:c r="N30" s="122" t="n">
        <x:f>M30-K30</x:f>
        <x:v>0</x:v>
      </x:c>
      <x:c r="O30" s="141" t="str">
        <x:f>IF(L30="","",L30-B30)</x:f>
      </x:c>
      <x:c r="P30" s="122" t="str">
        <x:f>IF(A30="","",Assumptions!$C$9)</x:f>
      </x:c>
      <x:c r="Q30" s="122" t="n">
        <x:f>N30-P30</x:f>
        <x:v>0</x:v>
      </x:c>
      <x:c r="R30" s="136"/>
      <x:c r="S30" s="12"/>
      <x:c r="T30" s="12"/>
      <x:c r="U30" s="12"/>
      <x:c r="V30" s="12"/>
      <x:c r="W30" s="12"/>
      <x:c r="X30" s="12"/>
      <x:c r="Y30" s="12"/>
      <x:c r="Z30" s="12"/>
    </x:row>
    <x:row r="31">
      <x:c r="A31" s="136"/>
      <x:c r="B31" s="135"/>
      <x:c r="C31" s="136"/>
      <x:c r="D31" s="136"/>
      <x:c r="E31" s="136"/>
      <x:c r="F31" s="136"/>
      <x:c r="G31" s="137"/>
      <x:c r="H31" s="137"/>
      <x:c r="I31" s="137"/>
      <x:c r="J31" s="137"/>
      <x:c r="K31" s="122" t="n">
        <x:f>SUM(G31:J31)</x:f>
        <x:v>0</x:v>
      </x:c>
      <x:c r="L31" s="137"/>
      <x:c r="M31" s="137"/>
      <x:c r="N31" s="122" t="n">
        <x:f>M31-K31</x:f>
        <x:v>0</x:v>
      </x:c>
      <x:c r="O31" s="141" t="str">
        <x:f>IF(L31="","",L31-B31)</x:f>
      </x:c>
      <x:c r="P31" s="122" t="str">
        <x:f>IF(A31="","",Assumptions!$C$9)</x:f>
      </x:c>
      <x:c r="Q31" s="122" t="n">
        <x:f>N31-P31</x:f>
        <x:v>0</x:v>
      </x:c>
      <x:c r="R31" s="136"/>
      <x:c r="S31" s="12"/>
      <x:c r="T31" s="12"/>
      <x:c r="U31" s="12"/>
      <x:c r="V31" s="12"/>
      <x:c r="W31" s="12"/>
      <x:c r="X31" s="12"/>
      <x:c r="Y31" s="12"/>
      <x:c r="Z31" s="12"/>
    </x:row>
    <x:row r="32">
      <x:c r="A32" s="136"/>
      <x:c r="B32" s="135"/>
      <x:c r="C32" s="136"/>
      <x:c r="D32" s="136"/>
      <x:c r="E32" s="136"/>
      <x:c r="F32" s="136"/>
      <x:c r="G32" s="137"/>
      <x:c r="H32" s="137"/>
      <x:c r="I32" s="137"/>
      <x:c r="J32" s="137"/>
      <x:c r="K32" s="122" t="n">
        <x:f>SUM(G32:J32)</x:f>
        <x:v>0</x:v>
      </x:c>
      <x:c r="L32" s="137"/>
      <x:c r="M32" s="137"/>
      <x:c r="N32" s="122" t="n">
        <x:f>M32-K32</x:f>
        <x:v>0</x:v>
      </x:c>
      <x:c r="O32" s="141" t="str">
        <x:f>IF(L32="","",L32-B32)</x:f>
      </x:c>
      <x:c r="P32" s="122" t="str">
        <x:f>IF(A32="","",Assumptions!$C$9)</x:f>
      </x:c>
      <x:c r="Q32" s="122" t="n">
        <x:f>N32-P32</x:f>
        <x:v>0</x:v>
      </x:c>
      <x:c r="R32" s="136"/>
      <x:c r="S32" s="12"/>
      <x:c r="T32" s="12"/>
      <x:c r="U32" s="12"/>
      <x:c r="V32" s="12"/>
      <x:c r="W32" s="12"/>
      <x:c r="X32" s="12"/>
      <x:c r="Y32" s="12"/>
      <x:c r="Z32" s="12"/>
    </x:row>
    <x:row r="33">
      <x:c r="A33" s="136"/>
      <x:c r="B33" s="135"/>
      <x:c r="C33" s="136"/>
      <x:c r="D33" s="136"/>
      <x:c r="E33" s="136"/>
      <x:c r="F33" s="136"/>
      <x:c r="G33" s="137"/>
      <x:c r="H33" s="137"/>
      <x:c r="I33" s="137"/>
      <x:c r="J33" s="137"/>
      <x:c r="K33" s="122" t="n">
        <x:f>SUM(G33:J33)</x:f>
        <x:v>0</x:v>
      </x:c>
      <x:c r="L33" s="137"/>
      <x:c r="M33" s="137"/>
      <x:c r="N33" s="122" t="n">
        <x:f>M33-K33</x:f>
        <x:v>0</x:v>
      </x:c>
      <x:c r="O33" s="141" t="str">
        <x:f>IF(L33="","",L33-B33)</x:f>
      </x:c>
      <x:c r="P33" s="122" t="str">
        <x:f>IF(A33="","",Assumptions!$C$9)</x:f>
      </x:c>
      <x:c r="Q33" s="122" t="n">
        <x:f>N33-P33</x:f>
        <x:v>0</x:v>
      </x:c>
      <x:c r="R33" s="136"/>
      <x:c r="S33" s="12"/>
      <x:c r="T33" s="12"/>
      <x:c r="U33" s="12"/>
      <x:c r="V33" s="12"/>
      <x:c r="W33" s="12"/>
      <x:c r="X33" s="12"/>
      <x:c r="Y33" s="12"/>
      <x:c r="Z33" s="12"/>
    </x:row>
    <x:row r="34">
      <x:c r="A34" s="136"/>
      <x:c r="B34" s="135"/>
      <x:c r="C34" s="136"/>
      <x:c r="D34" s="136"/>
      <x:c r="E34" s="136"/>
      <x:c r="F34" s="136"/>
      <x:c r="G34" s="137"/>
      <x:c r="H34" s="137"/>
      <x:c r="I34" s="137"/>
      <x:c r="J34" s="137"/>
      <x:c r="K34" s="122" t="n">
        <x:f>SUM(G34:J34)</x:f>
        <x:v>0</x:v>
      </x:c>
      <x:c r="L34" s="137"/>
      <x:c r="M34" s="137"/>
      <x:c r="N34" s="122" t="n">
        <x:f>M34-K34</x:f>
        <x:v>0</x:v>
      </x:c>
      <x:c r="O34" s="141" t="str">
        <x:f>IF(L34="","",L34-B34)</x:f>
      </x:c>
      <x:c r="P34" s="122" t="str">
        <x:f>IF(A34="","",Assumptions!$C$9)</x:f>
      </x:c>
      <x:c r="Q34" s="122" t="n">
        <x:f>N34-P34</x:f>
        <x:v>0</x:v>
      </x:c>
      <x:c r="R34" s="136"/>
      <x:c r="S34" s="12"/>
      <x:c r="T34" s="12"/>
      <x:c r="U34" s="12"/>
      <x:c r="V34" s="12"/>
      <x:c r="W34" s="12"/>
      <x:c r="X34" s="12"/>
      <x:c r="Y34" s="12"/>
      <x:c r="Z34" s="12"/>
    </x:row>
    <x:row r="35">
      <x:c r="A35" s="136"/>
      <x:c r="B35" s="135"/>
      <x:c r="C35" s="136"/>
      <x:c r="D35" s="136"/>
      <x:c r="E35" s="136"/>
      <x:c r="F35" s="136"/>
      <x:c r="G35" s="137"/>
      <x:c r="H35" s="137"/>
      <x:c r="I35" s="137"/>
      <x:c r="J35" s="137"/>
      <x:c r="K35" s="122" t="n">
        <x:f>SUM(G35:J35)</x:f>
        <x:v>0</x:v>
      </x:c>
      <x:c r="L35" s="137"/>
      <x:c r="M35" s="137"/>
      <x:c r="N35" s="122" t="n">
        <x:f>M35-K35</x:f>
        <x:v>0</x:v>
      </x:c>
      <x:c r="O35" s="141" t="str">
        <x:f>IF(L35="","",L35-B35)</x:f>
      </x:c>
      <x:c r="P35" s="122" t="str">
        <x:f>IF(A35="","",Assumptions!$C$9)</x:f>
      </x:c>
      <x:c r="Q35" s="122" t="n">
        <x:f>N35-P35</x:f>
        <x:v>0</x:v>
      </x:c>
      <x:c r="R35" s="136"/>
      <x:c r="S35" s="12"/>
      <x:c r="T35" s="12"/>
      <x:c r="U35" s="12"/>
      <x:c r="V35" s="12"/>
      <x:c r="W35" s="12"/>
      <x:c r="X35" s="12"/>
      <x:c r="Y35" s="12"/>
      <x:c r="Z35" s="12"/>
    </x:row>
    <x:row r="36">
      <x:c r="A36" s="136"/>
      <x:c r="B36" s="135"/>
      <x:c r="C36" s="136"/>
      <x:c r="D36" s="136"/>
      <x:c r="E36" s="136"/>
      <x:c r="F36" s="136"/>
      <x:c r="G36" s="137"/>
      <x:c r="H36" s="137"/>
      <x:c r="I36" s="137"/>
      <x:c r="J36" s="137"/>
      <x:c r="K36" s="122" t="n">
        <x:f>SUM(G36:J36)</x:f>
        <x:v>0</x:v>
      </x:c>
      <x:c r="L36" s="137"/>
      <x:c r="M36" s="137"/>
      <x:c r="N36" s="122" t="n">
        <x:f>M36-K36</x:f>
        <x:v>0</x:v>
      </x:c>
      <x:c r="O36" s="141" t="str">
        <x:f>IF(L36="","",L36-B36)</x:f>
      </x:c>
      <x:c r="P36" s="122" t="str">
        <x:f>IF(A36="","",Assumptions!$C$9)</x:f>
      </x:c>
      <x:c r="Q36" s="122" t="n">
        <x:f>N36-P36</x:f>
        <x:v>0</x:v>
      </x:c>
      <x:c r="R36" s="136"/>
      <x:c r="S36" s="12"/>
      <x:c r="T36" s="12"/>
      <x:c r="U36" s="12"/>
      <x:c r="V36" s="12"/>
      <x:c r="W36" s="12"/>
      <x:c r="X36" s="12"/>
      <x:c r="Y36" s="12"/>
      <x:c r="Z36" s="12"/>
    </x:row>
    <x:row r="37">
      <x:c r="A37" s="136"/>
      <x:c r="B37" s="135"/>
      <x:c r="C37" s="136"/>
      <x:c r="D37" s="136"/>
      <x:c r="E37" s="136"/>
      <x:c r="F37" s="136"/>
      <x:c r="G37" s="137"/>
      <x:c r="H37" s="137"/>
      <x:c r="I37" s="137"/>
      <x:c r="J37" s="137"/>
      <x:c r="K37" s="122" t="n">
        <x:f>SUM(G37:J37)</x:f>
        <x:v>0</x:v>
      </x:c>
      <x:c r="L37" s="137"/>
      <x:c r="M37" s="137"/>
      <x:c r="N37" s="122" t="n">
        <x:f>M37-K37</x:f>
        <x:v>0</x:v>
      </x:c>
      <x:c r="O37" s="141" t="str">
        <x:f>IF(L37="","",L37-B37)</x:f>
      </x:c>
      <x:c r="P37" s="122" t="str">
        <x:f>IF(A37="","",Assumptions!$C$9)</x:f>
      </x:c>
      <x:c r="Q37" s="122" t="n">
        <x:f>N37-P37</x:f>
        <x:v>0</x:v>
      </x:c>
      <x:c r="R37" s="136"/>
      <x:c r="S37" s="12"/>
      <x:c r="T37" s="12"/>
      <x:c r="U37" s="12"/>
      <x:c r="V37" s="12"/>
      <x:c r="W37" s="12"/>
      <x:c r="X37" s="12"/>
      <x:c r="Y37" s="12"/>
      <x:c r="Z37" s="12"/>
    </x:row>
    <x:row r="38">
      <x:c r="A38" s="136"/>
      <x:c r="B38" s="135"/>
      <x:c r="C38" s="136"/>
      <x:c r="D38" s="136"/>
      <x:c r="E38" s="136"/>
      <x:c r="F38" s="136"/>
      <x:c r="G38" s="137"/>
      <x:c r="H38" s="137"/>
      <x:c r="I38" s="137"/>
      <x:c r="J38" s="137"/>
      <x:c r="K38" s="122" t="n">
        <x:f>SUM(G38:J38)</x:f>
        <x:v>0</x:v>
      </x:c>
      <x:c r="L38" s="137"/>
      <x:c r="M38" s="137"/>
      <x:c r="N38" s="122" t="n">
        <x:f>M38-K38</x:f>
        <x:v>0</x:v>
      </x:c>
      <x:c r="O38" s="141" t="str">
        <x:f>IF(L38="","",L38-B38)</x:f>
      </x:c>
      <x:c r="P38" s="122" t="str">
        <x:f>IF(A38="","",Assumptions!$C$9)</x:f>
      </x:c>
      <x:c r="Q38" s="122" t="n">
        <x:f>N38-P38</x:f>
        <x:v>0</x:v>
      </x:c>
      <x:c r="R38" s="136"/>
      <x:c r="S38" s="12"/>
      <x:c r="T38" s="12"/>
      <x:c r="U38" s="12"/>
      <x:c r="V38" s="12"/>
      <x:c r="W38" s="12"/>
      <x:c r="X38" s="12"/>
      <x:c r="Y38" s="12"/>
      <x:c r="Z38" s="12"/>
    </x:row>
    <x:row r="39">
      <x:c r="A39" s="136"/>
      <x:c r="B39" s="135"/>
      <x:c r="C39" s="136"/>
      <x:c r="D39" s="136"/>
      <x:c r="E39" s="136"/>
      <x:c r="F39" s="136"/>
      <x:c r="G39" s="137"/>
      <x:c r="H39" s="137"/>
      <x:c r="I39" s="137"/>
      <x:c r="J39" s="137"/>
      <x:c r="K39" s="122" t="n">
        <x:f>SUM(G39:J39)</x:f>
        <x:v>0</x:v>
      </x:c>
      <x:c r="L39" s="137"/>
      <x:c r="M39" s="137"/>
      <x:c r="N39" s="122" t="n">
        <x:f>M39-K39</x:f>
        <x:v>0</x:v>
      </x:c>
      <x:c r="O39" s="141" t="str">
        <x:f>IF(L39="","",L39-B39)</x:f>
      </x:c>
      <x:c r="P39" s="122" t="str">
        <x:f>IF(A39="","",Assumptions!$C$9)</x:f>
      </x:c>
      <x:c r="Q39" s="122" t="n">
        <x:f>N39-P39</x:f>
        <x:v>0</x:v>
      </x:c>
      <x:c r="R39" s="136"/>
      <x:c r="S39" s="12"/>
      <x:c r="T39" s="12"/>
      <x:c r="U39" s="12"/>
      <x:c r="V39" s="12"/>
      <x:c r="W39" s="12"/>
      <x:c r="X39" s="12"/>
      <x:c r="Y39" s="12"/>
      <x:c r="Z39" s="12"/>
    </x:row>
    <x:row r="40">
      <x:c r="A40" s="136"/>
      <x:c r="B40" s="135"/>
      <x:c r="C40" s="136"/>
      <x:c r="D40" s="136"/>
      <x:c r="E40" s="136"/>
      <x:c r="F40" s="136"/>
      <x:c r="G40" s="137"/>
      <x:c r="H40" s="137"/>
      <x:c r="I40" s="137"/>
      <x:c r="J40" s="137"/>
      <x:c r="K40" s="122" t="n">
        <x:f>SUM(G40:J40)</x:f>
        <x:v>0</x:v>
      </x:c>
      <x:c r="L40" s="137"/>
      <x:c r="M40" s="137"/>
      <x:c r="N40" s="122" t="n">
        <x:f>M40-K40</x:f>
        <x:v>0</x:v>
      </x:c>
      <x:c r="O40" s="141" t="str">
        <x:f>IF(L40="","",L40-B40)</x:f>
      </x:c>
      <x:c r="P40" s="122" t="str">
        <x:f>IF(A40="","",Assumptions!$C$9)</x:f>
      </x:c>
      <x:c r="Q40" s="122" t="n">
        <x:f>N40-P40</x:f>
        <x:v>0</x:v>
      </x:c>
      <x:c r="R40" s="136"/>
      <x:c r="S40" s="12"/>
      <x:c r="T40" s="12"/>
      <x:c r="U40" s="12"/>
      <x:c r="V40" s="12"/>
      <x:c r="W40" s="12"/>
      <x:c r="X40" s="12"/>
      <x:c r="Y40" s="12"/>
      <x:c r="Z40" s="12"/>
    </x:row>
    <x:row r="41">
      <x:c r="A41" s="136"/>
      <x:c r="B41" s="135"/>
      <x:c r="C41" s="136"/>
      <x:c r="D41" s="136"/>
      <x:c r="E41" s="136"/>
      <x:c r="F41" s="136"/>
      <x:c r="G41" s="137"/>
      <x:c r="H41" s="137"/>
      <x:c r="I41" s="137"/>
      <x:c r="J41" s="137"/>
      <x:c r="K41" s="122" t="n">
        <x:f>SUM(G41:J41)</x:f>
        <x:v>0</x:v>
      </x:c>
      <x:c r="L41" s="137"/>
      <x:c r="M41" s="137"/>
      <x:c r="N41" s="122" t="n">
        <x:f>M41-K41</x:f>
        <x:v>0</x:v>
      </x:c>
      <x:c r="O41" s="141" t="str">
        <x:f>IF(L41="","",L41-B41)</x:f>
      </x:c>
      <x:c r="P41" s="122" t="str">
        <x:f>IF(A41="","",Assumptions!$C$9)</x:f>
      </x:c>
      <x:c r="Q41" s="122" t="n">
        <x:f>N41-P41</x:f>
        <x:v>0</x:v>
      </x:c>
      <x:c r="R41" s="136"/>
      <x:c r="S41" s="12"/>
      <x:c r="T41" s="12"/>
      <x:c r="U41" s="12"/>
      <x:c r="V41" s="12"/>
      <x:c r="W41" s="12"/>
      <x:c r="X41" s="12"/>
      <x:c r="Y41" s="12"/>
      <x:c r="Z41" s="12"/>
    </x:row>
    <x:row r="42">
      <x:c r="A42" s="136"/>
      <x:c r="B42" s="135"/>
      <x:c r="C42" s="136"/>
      <x:c r="D42" s="136"/>
      <x:c r="E42" s="136"/>
      <x:c r="F42" s="136"/>
      <x:c r="G42" s="137"/>
      <x:c r="H42" s="137"/>
      <x:c r="I42" s="137"/>
      <x:c r="J42" s="137"/>
      <x:c r="K42" s="122" t="n">
        <x:f>SUM(G42:J42)</x:f>
        <x:v>0</x:v>
      </x:c>
      <x:c r="L42" s="137"/>
      <x:c r="M42" s="137"/>
      <x:c r="N42" s="122" t="n">
        <x:f>M42-K42</x:f>
        <x:v>0</x:v>
      </x:c>
      <x:c r="O42" s="141" t="str">
        <x:f>IF(L42="","",L42-B42)</x:f>
      </x:c>
      <x:c r="P42" s="122" t="str">
        <x:f>IF(A42="","",Assumptions!$C$9)</x:f>
      </x:c>
      <x:c r="Q42" s="122" t="n">
        <x:f>N42-P42</x:f>
        <x:v>0</x:v>
      </x:c>
      <x:c r="R42" s="136"/>
      <x:c r="S42" s="12"/>
      <x:c r="T42" s="12"/>
      <x:c r="U42" s="12"/>
      <x:c r="V42" s="12"/>
      <x:c r="W42" s="12"/>
      <x:c r="X42" s="12"/>
      <x:c r="Y42" s="12"/>
      <x:c r="Z42" s="12"/>
    </x:row>
    <x:row r="43">
      <x:c r="A43" s="136"/>
      <x:c r="B43" s="135"/>
      <x:c r="C43" s="136"/>
      <x:c r="D43" s="136"/>
      <x:c r="E43" s="136"/>
      <x:c r="F43" s="136"/>
      <x:c r="G43" s="137"/>
      <x:c r="H43" s="137"/>
      <x:c r="I43" s="137"/>
      <x:c r="J43" s="137"/>
      <x:c r="K43" s="122" t="n">
        <x:f>SUM(G43:J43)</x:f>
        <x:v>0</x:v>
      </x:c>
      <x:c r="L43" s="137"/>
      <x:c r="M43" s="137"/>
      <x:c r="N43" s="122" t="n">
        <x:f>M43-K43</x:f>
        <x:v>0</x:v>
      </x:c>
      <x:c r="O43" s="141" t="str">
        <x:f>IF(L43="","",L43-B43)</x:f>
      </x:c>
      <x:c r="P43" s="122" t="str">
        <x:f>IF(A43="","",Assumptions!$C$9)</x:f>
      </x:c>
      <x:c r="Q43" s="122" t="n">
        <x:f>N43-P43</x:f>
        <x:v>0</x:v>
      </x:c>
      <x:c r="R43" s="136"/>
      <x:c r="S43" s="12"/>
      <x:c r="T43" s="12"/>
      <x:c r="U43" s="12"/>
      <x:c r="V43" s="12"/>
      <x:c r="W43" s="12"/>
      <x:c r="X43" s="12"/>
      <x:c r="Y43" s="12"/>
      <x:c r="Z43" s="12"/>
    </x:row>
    <x:row r="44">
      <x:c r="A44" s="136"/>
      <x:c r="B44" s="135"/>
      <x:c r="C44" s="136"/>
      <x:c r="D44" s="136"/>
      <x:c r="E44" s="136"/>
      <x:c r="F44" s="136"/>
      <x:c r="G44" s="137"/>
      <x:c r="H44" s="137"/>
      <x:c r="I44" s="137"/>
      <x:c r="J44" s="137"/>
      <x:c r="K44" s="122" t="n">
        <x:f>SUM(G44:J44)</x:f>
        <x:v>0</x:v>
      </x:c>
      <x:c r="L44" s="137"/>
      <x:c r="M44" s="137"/>
      <x:c r="N44" s="122" t="n">
        <x:f>M44-K44</x:f>
        <x:v>0</x:v>
      </x:c>
      <x:c r="O44" s="141" t="str">
        <x:f>IF(L44="","",L44-B44)</x:f>
      </x:c>
      <x:c r="P44" s="122" t="str">
        <x:f>IF(A44="","",Assumptions!$C$9)</x:f>
      </x:c>
      <x:c r="Q44" s="122" t="n">
        <x:f>N44-P44</x:f>
        <x:v>0</x:v>
      </x:c>
      <x:c r="R44" s="136"/>
      <x:c r="S44" s="12"/>
      <x:c r="T44" s="12"/>
      <x:c r="U44" s="12"/>
      <x:c r="V44" s="12"/>
      <x:c r="W44" s="12"/>
      <x:c r="X44" s="12"/>
      <x:c r="Y44" s="12"/>
      <x:c r="Z44" s="12"/>
    </x:row>
    <x:row r="45">
      <x:c r="A45" s="136"/>
      <x:c r="B45" s="135"/>
      <x:c r="C45" s="136"/>
      <x:c r="D45" s="136"/>
      <x:c r="E45" s="136"/>
      <x:c r="F45" s="136"/>
      <x:c r="G45" s="137"/>
      <x:c r="H45" s="137"/>
      <x:c r="I45" s="137"/>
      <x:c r="J45" s="137"/>
      <x:c r="K45" s="122" t="n">
        <x:f>SUM(G45:J45)</x:f>
        <x:v>0</x:v>
      </x:c>
      <x:c r="L45" s="137"/>
      <x:c r="M45" s="137"/>
      <x:c r="N45" s="122" t="n">
        <x:f>M45-K45</x:f>
        <x:v>0</x:v>
      </x:c>
      <x:c r="O45" s="141" t="str">
        <x:f>IF(L45="","",L45-B45)</x:f>
      </x:c>
      <x:c r="P45" s="122" t="str">
        <x:f>IF(A45="","",Assumptions!$C$9)</x:f>
      </x:c>
      <x:c r="Q45" s="122" t="n">
        <x:f>N45-P45</x:f>
        <x:v>0</x:v>
      </x:c>
      <x:c r="R45" s="136"/>
      <x:c r="S45" s="12"/>
      <x:c r="T45" s="12"/>
      <x:c r="U45" s="12"/>
      <x:c r="V45" s="12"/>
      <x:c r="W45" s="12"/>
      <x:c r="X45" s="12"/>
      <x:c r="Y45" s="12"/>
      <x:c r="Z45" s="12"/>
    </x:row>
    <x:row r="46">
      <x:c r="A46" s="136"/>
      <x:c r="B46" s="135"/>
      <x:c r="C46" s="136"/>
      <x:c r="D46" s="136"/>
      <x:c r="E46" s="136"/>
      <x:c r="F46" s="136"/>
      <x:c r="G46" s="137"/>
      <x:c r="H46" s="137"/>
      <x:c r="I46" s="137"/>
      <x:c r="J46" s="137"/>
      <x:c r="K46" s="122" t="n">
        <x:f>SUM(G46:J46)</x:f>
        <x:v>0</x:v>
      </x:c>
      <x:c r="L46" s="137"/>
      <x:c r="M46" s="137"/>
      <x:c r="N46" s="122" t="n">
        <x:f>M46-K46</x:f>
        <x:v>0</x:v>
      </x:c>
      <x:c r="O46" s="141" t="str">
        <x:f>IF(L46="","",L46-B46)</x:f>
      </x:c>
      <x:c r="P46" s="122" t="str">
        <x:f>IF(A46="","",Assumptions!$C$9)</x:f>
      </x:c>
      <x:c r="Q46" s="122" t="n">
        <x:f>N46-P46</x:f>
        <x:v>0</x:v>
      </x:c>
      <x:c r="R46" s="136"/>
      <x:c r="S46" s="12"/>
      <x:c r="T46" s="12"/>
      <x:c r="U46" s="12"/>
      <x:c r="V46" s="12"/>
      <x:c r="W46" s="12"/>
      <x:c r="X46" s="12"/>
      <x:c r="Y46" s="12"/>
      <x:c r="Z46" s="12"/>
    </x:row>
    <x:row r="47">
      <x:c r="A47" s="136"/>
      <x:c r="B47" s="135"/>
      <x:c r="C47" s="136"/>
      <x:c r="D47" s="136"/>
      <x:c r="E47" s="136"/>
      <x:c r="F47" s="136"/>
      <x:c r="G47" s="137"/>
      <x:c r="H47" s="137"/>
      <x:c r="I47" s="137"/>
      <x:c r="J47" s="137"/>
      <x:c r="K47" s="122" t="n">
        <x:f>SUM(G47:J47)</x:f>
        <x:v>0</x:v>
      </x:c>
      <x:c r="L47" s="137"/>
      <x:c r="M47" s="137"/>
      <x:c r="N47" s="122" t="n">
        <x:f>M47-K47</x:f>
        <x:v>0</x:v>
      </x:c>
      <x:c r="O47" s="141" t="str">
        <x:f>IF(L47="","",L47-B47)</x:f>
      </x:c>
      <x:c r="P47" s="122" t="str">
        <x:f>IF(A47="","",Assumptions!$C$9)</x:f>
      </x:c>
      <x:c r="Q47" s="122" t="n">
        <x:f>N47-P47</x:f>
        <x:v>0</x:v>
      </x:c>
      <x:c r="R47" s="136"/>
      <x:c r="S47" s="12"/>
      <x:c r="T47" s="12"/>
      <x:c r="U47" s="12"/>
      <x:c r="V47" s="12"/>
      <x:c r="W47" s="12"/>
      <x:c r="X47" s="12"/>
      <x:c r="Y47" s="12"/>
      <x:c r="Z47" s="12"/>
    </x:row>
    <x:row r="48">
      <x:c r="A48" s="136"/>
      <x:c r="B48" s="135"/>
      <x:c r="C48" s="136"/>
      <x:c r="D48" s="136"/>
      <x:c r="E48" s="136"/>
      <x:c r="F48" s="136"/>
      <x:c r="G48" s="137"/>
      <x:c r="H48" s="137"/>
      <x:c r="I48" s="137"/>
      <x:c r="J48" s="137"/>
      <x:c r="K48" s="122" t="n">
        <x:f>SUM(G48:J48)</x:f>
        <x:v>0</x:v>
      </x:c>
      <x:c r="L48" s="137"/>
      <x:c r="M48" s="137"/>
      <x:c r="N48" s="122" t="n">
        <x:f>M48-K48</x:f>
        <x:v>0</x:v>
      </x:c>
      <x:c r="O48" s="141" t="str">
        <x:f>IF(L48="","",L48-B48)</x:f>
      </x:c>
      <x:c r="P48" s="122" t="str">
        <x:f>IF(A48="","",Assumptions!$C$9)</x:f>
      </x:c>
      <x:c r="Q48" s="122" t="n">
        <x:f>N48-P48</x:f>
        <x:v>0</x:v>
      </x:c>
      <x:c r="R48" s="136"/>
      <x:c r="S48" s="12"/>
      <x:c r="T48" s="12"/>
      <x:c r="U48" s="12"/>
      <x:c r="V48" s="12"/>
      <x:c r="W48" s="12"/>
      <x:c r="X48" s="12"/>
      <x:c r="Y48" s="12"/>
      <x:c r="Z48" s="12"/>
    </x:row>
    <x:row r="49">
      <x:c r="A49" s="136"/>
      <x:c r="B49" s="135"/>
      <x:c r="C49" s="136"/>
      <x:c r="D49" s="136"/>
      <x:c r="E49" s="136"/>
      <x:c r="F49" s="136"/>
      <x:c r="G49" s="137"/>
      <x:c r="H49" s="137"/>
      <x:c r="I49" s="137"/>
      <x:c r="J49" s="137"/>
      <x:c r="K49" s="122" t="n">
        <x:f>SUM(G49:J49)</x:f>
        <x:v>0</x:v>
      </x:c>
      <x:c r="L49" s="137"/>
      <x:c r="M49" s="137"/>
      <x:c r="N49" s="122" t="n">
        <x:f>M49-K49</x:f>
        <x:v>0</x:v>
      </x:c>
      <x:c r="O49" s="141" t="str">
        <x:f>IF(L49="","",L49-B49)</x:f>
      </x:c>
      <x:c r="P49" s="122" t="str">
        <x:f>IF(A49="","",Assumptions!$C$9)</x:f>
      </x:c>
      <x:c r="Q49" s="122" t="n">
        <x:f>N49-P49</x:f>
        <x:v>0</x:v>
      </x:c>
      <x:c r="R49" s="136"/>
      <x:c r="S49" s="12"/>
      <x:c r="T49" s="12"/>
      <x:c r="U49" s="12"/>
      <x:c r="V49" s="12"/>
      <x:c r="W49" s="12"/>
      <x:c r="X49" s="12"/>
      <x:c r="Y49" s="12"/>
      <x:c r="Z49" s="12"/>
    </x:row>
    <x:row r="50">
      <x:c r="A50" s="136"/>
      <x:c r="B50" s="135"/>
      <x:c r="C50" s="136"/>
      <x:c r="D50" s="136"/>
      <x:c r="E50" s="136"/>
      <x:c r="F50" s="136"/>
      <x:c r="G50" s="137"/>
      <x:c r="H50" s="137"/>
      <x:c r="I50" s="137"/>
      <x:c r="J50" s="137"/>
      <x:c r="K50" s="122" t="n">
        <x:f>SUM(G50:J50)</x:f>
        <x:v>0</x:v>
      </x:c>
      <x:c r="L50" s="137"/>
      <x:c r="M50" s="137"/>
      <x:c r="N50" s="122" t="n">
        <x:f>M50-K50</x:f>
        <x:v>0</x:v>
      </x:c>
      <x:c r="O50" s="141" t="str">
        <x:f>IF(L50="","",L50-B50)</x:f>
      </x:c>
      <x:c r="P50" s="122" t="str">
        <x:f>IF(A50="","",Assumptions!$C$9)</x:f>
      </x:c>
      <x:c r="Q50" s="122" t="n">
        <x:f>N50-P50</x:f>
        <x:v>0</x:v>
      </x:c>
      <x:c r="R50" s="136"/>
      <x:c r="S50" s="12"/>
      <x:c r="T50" s="12"/>
      <x:c r="U50" s="12"/>
      <x:c r="V50" s="12"/>
      <x:c r="W50" s="12"/>
      <x:c r="X50" s="12"/>
      <x:c r="Y50" s="12"/>
      <x:c r="Z50" s="12"/>
    </x:row>
    <x:row r="51">
      <x:c r="A51" s="136"/>
      <x:c r="B51" s="135"/>
      <x:c r="C51" s="136"/>
      <x:c r="D51" s="136"/>
      <x:c r="E51" s="136"/>
      <x:c r="F51" s="136"/>
      <x:c r="G51" s="137"/>
      <x:c r="H51" s="137"/>
      <x:c r="I51" s="137"/>
      <x:c r="J51" s="137"/>
      <x:c r="K51" s="122" t="n">
        <x:f>SUM(G51:J51)</x:f>
        <x:v>0</x:v>
      </x:c>
      <x:c r="L51" s="137"/>
      <x:c r="M51" s="137"/>
      <x:c r="N51" s="122" t="n">
        <x:f>M51-K51</x:f>
        <x:v>0</x:v>
      </x:c>
      <x:c r="O51" s="141" t="str">
        <x:f>IF(L51="","",L51-B51)</x:f>
      </x:c>
      <x:c r="P51" s="122" t="str">
        <x:f>IF(A51="","",Assumptions!$C$9)</x:f>
      </x:c>
      <x:c r="Q51" s="122" t="n">
        <x:f>N51-P51</x:f>
        <x:v>0</x:v>
      </x:c>
      <x:c r="R51" s="136"/>
      <x:c r="S51" s="12"/>
      <x:c r="T51" s="12"/>
      <x:c r="U51" s="12"/>
      <x:c r="V51" s="12"/>
      <x:c r="W51" s="12"/>
      <x:c r="X51" s="12"/>
      <x:c r="Y51" s="12"/>
      <x:c r="Z51" s="12"/>
    </x:row>
    <x:row r="52">
      <x:c r="A52" s="136"/>
      <x:c r="B52" s="135"/>
      <x:c r="C52" s="136"/>
      <x:c r="D52" s="136"/>
      <x:c r="E52" s="136"/>
      <x:c r="F52" s="136"/>
      <x:c r="G52" s="137"/>
      <x:c r="H52" s="137"/>
      <x:c r="I52" s="137"/>
      <x:c r="J52" s="137"/>
      <x:c r="K52" s="122" t="n">
        <x:f>SUM(G52:J52)</x:f>
        <x:v>0</x:v>
      </x:c>
      <x:c r="L52" s="137"/>
      <x:c r="M52" s="137"/>
      <x:c r="N52" s="122" t="n">
        <x:f>M52-K52</x:f>
        <x:v>0</x:v>
      </x:c>
      <x:c r="O52" s="141" t="str">
        <x:f>IF(L52="","",L52-B52)</x:f>
      </x:c>
      <x:c r="P52" s="122" t="str">
        <x:f>IF(A52="","",Assumptions!$C$9)</x:f>
      </x:c>
      <x:c r="Q52" s="122" t="n">
        <x:f>N52-P52</x:f>
        <x:v>0</x:v>
      </x:c>
      <x:c r="R52" s="136"/>
      <x:c r="S52" s="12"/>
      <x:c r="T52" s="12"/>
      <x:c r="U52" s="12"/>
      <x:c r="V52" s="12"/>
      <x:c r="W52" s="12"/>
      <x:c r="X52" s="12"/>
      <x:c r="Y52" s="12"/>
      <x:c r="Z52" s="12"/>
    </x:row>
    <x:row r="53">
      <x:c r="A53" s="136"/>
      <x:c r="B53" s="135"/>
      <x:c r="C53" s="136"/>
      <x:c r="D53" s="136"/>
      <x:c r="E53" s="136"/>
      <x:c r="F53" s="136"/>
      <x:c r="G53" s="137"/>
      <x:c r="H53" s="137"/>
      <x:c r="I53" s="137"/>
      <x:c r="J53" s="137"/>
      <x:c r="K53" s="122" t="n">
        <x:f>SUM(G53:J53)</x:f>
        <x:v>0</x:v>
      </x:c>
      <x:c r="L53" s="137"/>
      <x:c r="M53" s="137"/>
      <x:c r="N53" s="122" t="n">
        <x:f>M53-K53</x:f>
        <x:v>0</x:v>
      </x:c>
      <x:c r="O53" s="141" t="str">
        <x:f>IF(L53="","",L53-B53)</x:f>
      </x:c>
      <x:c r="P53" s="122" t="str">
        <x:f>IF(A53="","",Assumptions!$C$9)</x:f>
      </x:c>
      <x:c r="Q53" s="122" t="n">
        <x:f>N53-P53</x:f>
        <x:v>0</x:v>
      </x:c>
      <x:c r="R53" s="136"/>
      <x:c r="S53" s="12"/>
      <x:c r="T53" s="12"/>
      <x:c r="U53" s="12"/>
      <x:c r="V53" s="12"/>
      <x:c r="W53" s="12"/>
      <x:c r="X53" s="12"/>
      <x:c r="Y53" s="12"/>
      <x:c r="Z53" s="12"/>
    </x:row>
    <x:row r="54">
      <x:c r="A54" s="136"/>
      <x:c r="B54" s="135"/>
      <x:c r="C54" s="136"/>
      <x:c r="D54" s="136"/>
      <x:c r="E54" s="136"/>
      <x:c r="F54" s="136"/>
      <x:c r="G54" s="137"/>
      <x:c r="H54" s="137"/>
      <x:c r="I54" s="137"/>
      <x:c r="J54" s="137"/>
      <x:c r="K54" s="122" t="n">
        <x:f>SUM(G54:J54)</x:f>
        <x:v>0</x:v>
      </x:c>
      <x:c r="L54" s="137"/>
      <x:c r="M54" s="137"/>
      <x:c r="N54" s="122" t="n">
        <x:f>M54-K54</x:f>
        <x:v>0</x:v>
      </x:c>
      <x:c r="O54" s="141" t="str">
        <x:f>IF(L54="","",L54-B54)</x:f>
      </x:c>
      <x:c r="P54" s="122" t="str">
        <x:f>IF(A54="","",Assumptions!$C$9)</x:f>
      </x:c>
      <x:c r="Q54" s="122" t="n">
        <x:f>N54-P54</x:f>
        <x:v>0</x:v>
      </x:c>
      <x:c r="R54" s="136"/>
      <x:c r="S54" s="12"/>
      <x:c r="T54" s="12"/>
      <x:c r="U54" s="12"/>
      <x:c r="V54" s="12"/>
      <x:c r="W54" s="12"/>
      <x:c r="X54" s="12"/>
      <x:c r="Y54" s="12"/>
      <x:c r="Z54" s="12"/>
    </x:row>
    <x:row r="55">
      <x:c r="A55" s="136"/>
      <x:c r="B55" s="135"/>
      <x:c r="C55" s="136"/>
      <x:c r="D55" s="136"/>
      <x:c r="E55" s="136"/>
      <x:c r="F55" s="136"/>
      <x:c r="G55" s="137"/>
      <x:c r="H55" s="137"/>
      <x:c r="I55" s="137"/>
      <x:c r="J55" s="137"/>
      <x:c r="K55" s="122" t="n">
        <x:f>SUM(G55:J55)</x:f>
        <x:v>0</x:v>
      </x:c>
      <x:c r="L55" s="137"/>
      <x:c r="M55" s="137"/>
      <x:c r="N55" s="122" t="n">
        <x:f>M55-K55</x:f>
        <x:v>0</x:v>
      </x:c>
      <x:c r="O55" s="141" t="str">
        <x:f>IF(L55="","",L55-B55)</x:f>
      </x:c>
      <x:c r="P55" s="122" t="str">
        <x:f>IF(A55="","",Assumptions!$C$9)</x:f>
      </x:c>
      <x:c r="Q55" s="122" t="n">
        <x:f>N55-P55</x:f>
        <x:v>0</x:v>
      </x:c>
      <x:c r="R55" s="136"/>
      <x:c r="S55" s="12"/>
      <x:c r="T55" s="12"/>
      <x:c r="U55" s="12"/>
      <x:c r="V55" s="12"/>
      <x:c r="W55" s="12"/>
      <x:c r="X55" s="12"/>
      <x:c r="Y55" s="12"/>
      <x:c r="Z55" s="12"/>
    </x:row>
    <x:row r="56">
      <x:c r="A56" s="136"/>
      <x:c r="B56" s="135"/>
      <x:c r="C56" s="136"/>
      <x:c r="D56" s="136"/>
      <x:c r="E56" s="136"/>
      <x:c r="F56" s="136"/>
      <x:c r="G56" s="137"/>
      <x:c r="H56" s="137"/>
      <x:c r="I56" s="137"/>
      <x:c r="J56" s="137"/>
      <x:c r="K56" s="122" t="n">
        <x:f>SUM(G56:J56)</x:f>
        <x:v>0</x:v>
      </x:c>
      <x:c r="L56" s="137"/>
      <x:c r="M56" s="137"/>
      <x:c r="N56" s="122" t="n">
        <x:f>M56-K56</x:f>
        <x:v>0</x:v>
      </x:c>
      <x:c r="O56" s="141" t="str">
        <x:f>IF(L56="","",L56-B56)</x:f>
      </x:c>
      <x:c r="P56" s="122" t="str">
        <x:f>IF(A56="","",Assumptions!$C$9)</x:f>
      </x:c>
      <x:c r="Q56" s="122" t="n">
        <x:f>N56-P56</x:f>
        <x:v>0</x:v>
      </x:c>
      <x:c r="R56" s="136"/>
      <x:c r="S56" s="12"/>
      <x:c r="T56" s="12"/>
      <x:c r="U56" s="12"/>
      <x:c r="V56" s="12"/>
      <x:c r="W56" s="12"/>
      <x:c r="X56" s="12"/>
      <x:c r="Y56" s="12"/>
      <x:c r="Z56" s="12"/>
    </x:row>
    <x:row r="57">
      <x:c r="A57" s="136"/>
      <x:c r="B57" s="135"/>
      <x:c r="C57" s="136"/>
      <x:c r="D57" s="136"/>
      <x:c r="E57" s="136"/>
      <x:c r="F57" s="136"/>
      <x:c r="G57" s="137"/>
      <x:c r="H57" s="137"/>
      <x:c r="I57" s="137"/>
      <x:c r="J57" s="137"/>
      <x:c r="K57" s="122" t="n">
        <x:f>SUM(G57:J57)</x:f>
        <x:v>0</x:v>
      </x:c>
      <x:c r="L57" s="137"/>
      <x:c r="M57" s="137"/>
      <x:c r="N57" s="122" t="n">
        <x:f>M57-K57</x:f>
        <x:v>0</x:v>
      </x:c>
      <x:c r="O57" s="141" t="str">
        <x:f>IF(L57="","",L57-B57)</x:f>
      </x:c>
      <x:c r="P57" s="122" t="str">
        <x:f>IF(A57="","",Assumptions!$C$9)</x:f>
      </x:c>
      <x:c r="Q57" s="122" t="n">
        <x:f>N57-P57</x:f>
        <x:v>0</x:v>
      </x:c>
      <x:c r="R57" s="136"/>
      <x:c r="S57" s="12"/>
      <x:c r="T57" s="12"/>
      <x:c r="U57" s="12"/>
      <x:c r="V57" s="12"/>
      <x:c r="W57" s="12"/>
      <x:c r="X57" s="12"/>
      <x:c r="Y57" s="12"/>
      <x:c r="Z57" s="12"/>
    </x:row>
    <x:row r="58">
      <x:c r="A58" s="136"/>
      <x:c r="B58" s="135"/>
      <x:c r="C58" s="136"/>
      <x:c r="D58" s="136"/>
      <x:c r="E58" s="136"/>
      <x:c r="F58" s="136"/>
      <x:c r="G58" s="137"/>
      <x:c r="H58" s="137"/>
      <x:c r="I58" s="137"/>
      <x:c r="J58" s="137"/>
      <x:c r="K58" s="122" t="n">
        <x:f>SUM(G58:J58)</x:f>
        <x:v>0</x:v>
      </x:c>
      <x:c r="L58" s="137"/>
      <x:c r="M58" s="137"/>
      <x:c r="N58" s="122" t="n">
        <x:f>M58-K58</x:f>
        <x:v>0</x:v>
      </x:c>
      <x:c r="O58" s="141" t="str">
        <x:f>IF(L58="","",L58-B58)</x:f>
      </x:c>
      <x:c r="P58" s="122" t="str">
        <x:f>IF(A58="","",Assumptions!$C$9)</x:f>
      </x:c>
      <x:c r="Q58" s="122" t="n">
        <x:f>N58-P58</x:f>
        <x:v>0</x:v>
      </x:c>
      <x:c r="R58" s="136"/>
      <x:c r="S58" s="12"/>
      <x:c r="T58" s="12"/>
      <x:c r="U58" s="12"/>
      <x:c r="V58" s="12"/>
      <x:c r="W58" s="12"/>
      <x:c r="X58" s="12"/>
      <x:c r="Y58" s="12"/>
      <x:c r="Z58" s="12"/>
    </x:row>
    <x:row r="59">
      <x:c r="A59" s="136"/>
      <x:c r="B59" s="135"/>
      <x:c r="C59" s="136"/>
      <x:c r="D59" s="136"/>
      <x:c r="E59" s="136"/>
      <x:c r="F59" s="136"/>
      <x:c r="G59" s="137"/>
      <x:c r="H59" s="137"/>
      <x:c r="I59" s="137"/>
      <x:c r="J59" s="137"/>
      <x:c r="K59" s="122" t="n">
        <x:f>SUM(G59:J59)</x:f>
        <x:v>0</x:v>
      </x:c>
      <x:c r="L59" s="137"/>
      <x:c r="M59" s="137"/>
      <x:c r="N59" s="122" t="n">
        <x:f>M59-K59</x:f>
        <x:v>0</x:v>
      </x:c>
      <x:c r="O59" s="141" t="str">
        <x:f>IF(L59="","",L59-B59)</x:f>
      </x:c>
      <x:c r="P59" s="122" t="str">
        <x:f>IF(A59="","",Assumptions!$C$9)</x:f>
      </x:c>
      <x:c r="Q59" s="122" t="n">
        <x:f>N59-P59</x:f>
        <x:v>0</x:v>
      </x:c>
      <x:c r="R59" s="136"/>
      <x:c r="S59" s="12"/>
      <x:c r="T59" s="12"/>
      <x:c r="U59" s="12"/>
      <x:c r="V59" s="12"/>
      <x:c r="W59" s="12"/>
      <x:c r="X59" s="12"/>
      <x:c r="Y59" s="12"/>
      <x:c r="Z59" s="12"/>
    </x:row>
    <x:row r="60">
      <x:c r="A60" s="136"/>
      <x:c r="B60" s="135"/>
      <x:c r="C60" s="136"/>
      <x:c r="D60" s="136"/>
      <x:c r="E60" s="136"/>
      <x:c r="F60" s="136"/>
      <x:c r="G60" s="137"/>
      <x:c r="H60" s="137"/>
      <x:c r="I60" s="137"/>
      <x:c r="J60" s="137"/>
      <x:c r="K60" s="122" t="n">
        <x:f>SUM(G60:J60)</x:f>
        <x:v>0</x:v>
      </x:c>
      <x:c r="L60" s="137"/>
      <x:c r="M60" s="137"/>
      <x:c r="N60" s="122" t="n">
        <x:f>M60-K60</x:f>
        <x:v>0</x:v>
      </x:c>
      <x:c r="O60" s="141" t="str">
        <x:f>IF(L60="","",L60-B60)</x:f>
      </x:c>
      <x:c r="P60" s="122" t="str">
        <x:f>IF(A60="","",Assumptions!$C$9)</x:f>
      </x:c>
      <x:c r="Q60" s="122" t="n">
        <x:f>N60-P60</x:f>
        <x:v>0</x:v>
      </x:c>
      <x:c r="R60" s="136"/>
      <x:c r="S60" s="12"/>
      <x:c r="T60" s="12"/>
      <x:c r="U60" s="12"/>
      <x:c r="V60" s="12"/>
      <x:c r="W60" s="12"/>
      <x:c r="X60" s="12"/>
      <x:c r="Y60" s="12"/>
      <x:c r="Z60" s="12"/>
    </x:row>
    <x:row r="61">
      <x:c r="A61" s="136"/>
      <x:c r="B61" s="135"/>
      <x:c r="C61" s="136"/>
      <x:c r="D61" s="136"/>
      <x:c r="E61" s="136"/>
      <x:c r="F61" s="136"/>
      <x:c r="G61" s="137"/>
      <x:c r="H61" s="137"/>
      <x:c r="I61" s="137"/>
      <x:c r="J61" s="137"/>
      <x:c r="K61" s="122" t="n">
        <x:f>SUM(G61:J61)</x:f>
        <x:v>0</x:v>
      </x:c>
      <x:c r="L61" s="137"/>
      <x:c r="M61" s="137"/>
      <x:c r="N61" s="122" t="n">
        <x:f>M61-K61</x:f>
        <x:v>0</x:v>
      </x:c>
      <x:c r="O61" s="141" t="str">
        <x:f>IF(L61="","",L61-B61)</x:f>
      </x:c>
      <x:c r="P61" s="122" t="str">
        <x:f>IF(A61="","",Assumptions!$C$9)</x:f>
      </x:c>
      <x:c r="Q61" s="122" t="n">
        <x:f>N61-P61</x:f>
        <x:v>0</x:v>
      </x:c>
      <x:c r="R61" s="136"/>
      <x:c r="S61" s="12"/>
      <x:c r="T61" s="12"/>
      <x:c r="U61" s="12"/>
      <x:c r="V61" s="12"/>
      <x:c r="W61" s="12"/>
      <x:c r="X61" s="12"/>
      <x:c r="Y61" s="12"/>
      <x:c r="Z61" s="12"/>
    </x:row>
    <x:row r="62">
      <x:c r="A62" s="136"/>
      <x:c r="B62" s="135"/>
      <x:c r="C62" s="136"/>
      <x:c r="D62" s="136"/>
      <x:c r="E62" s="136"/>
      <x:c r="F62" s="136"/>
      <x:c r="G62" s="137"/>
      <x:c r="H62" s="137"/>
      <x:c r="I62" s="137"/>
      <x:c r="J62" s="137"/>
      <x:c r="K62" s="122" t="n">
        <x:f>SUM(G62:J62)</x:f>
        <x:v>0</x:v>
      </x:c>
      <x:c r="L62" s="137"/>
      <x:c r="M62" s="137"/>
      <x:c r="N62" s="122" t="n">
        <x:f>M62-K62</x:f>
        <x:v>0</x:v>
      </x:c>
      <x:c r="O62" s="141" t="str">
        <x:f>IF(L62="","",L62-B62)</x:f>
      </x:c>
      <x:c r="P62" s="122" t="str">
        <x:f>IF(A62="","",Assumptions!$C$9)</x:f>
      </x:c>
      <x:c r="Q62" s="122" t="n">
        <x:f>N62-P62</x:f>
        <x:v>0</x:v>
      </x:c>
      <x:c r="R62" s="136"/>
      <x:c r="S62" s="12"/>
      <x:c r="T62" s="12"/>
      <x:c r="U62" s="12"/>
      <x:c r="V62" s="12"/>
      <x:c r="W62" s="12"/>
      <x:c r="X62" s="12"/>
      <x:c r="Y62" s="12"/>
      <x:c r="Z62" s="12"/>
    </x:row>
    <x:row r="63">
      <x:c r="A63" s="136"/>
      <x:c r="B63" s="135"/>
      <x:c r="C63" s="136"/>
      <x:c r="D63" s="136"/>
      <x:c r="E63" s="136"/>
      <x:c r="F63" s="136"/>
      <x:c r="G63" s="137"/>
      <x:c r="H63" s="137"/>
      <x:c r="I63" s="137"/>
      <x:c r="J63" s="137"/>
      <x:c r="K63" s="122" t="n">
        <x:f>SUM(G63:J63)</x:f>
        <x:v>0</x:v>
      </x:c>
      <x:c r="L63" s="137"/>
      <x:c r="M63" s="137"/>
      <x:c r="N63" s="122" t="n">
        <x:f>M63-K63</x:f>
        <x:v>0</x:v>
      </x:c>
      <x:c r="O63" s="141" t="str">
        <x:f>IF(L63="","",L63-B63)</x:f>
      </x:c>
      <x:c r="P63" s="122" t="str">
        <x:f>IF(A63="","",Assumptions!$C$9)</x:f>
      </x:c>
      <x:c r="Q63" s="122" t="n">
        <x:f>N63-P63</x:f>
        <x:v>0</x:v>
      </x:c>
      <x:c r="R63" s="136"/>
      <x:c r="S63" s="12"/>
      <x:c r="T63" s="12"/>
      <x:c r="U63" s="12"/>
      <x:c r="V63" s="12"/>
      <x:c r="W63" s="12"/>
      <x:c r="X63" s="12"/>
      <x:c r="Y63" s="12"/>
      <x:c r="Z63" s="12"/>
    </x:row>
    <x:row r="64">
      <x:c r="A64" s="136"/>
      <x:c r="B64" s="135"/>
      <x:c r="C64" s="136"/>
      <x:c r="D64" s="136"/>
      <x:c r="E64" s="136"/>
      <x:c r="F64" s="136"/>
      <x:c r="G64" s="137"/>
      <x:c r="H64" s="137"/>
      <x:c r="I64" s="137"/>
      <x:c r="J64" s="137"/>
      <x:c r="K64" s="122" t="n">
        <x:f>SUM(G64:J64)</x:f>
        <x:v>0</x:v>
      </x:c>
      <x:c r="L64" s="137"/>
      <x:c r="M64" s="137"/>
      <x:c r="N64" s="122" t="n">
        <x:f>M64-K64</x:f>
        <x:v>0</x:v>
      </x:c>
      <x:c r="O64" s="141" t="str">
        <x:f>IF(L64="","",L64-B64)</x:f>
      </x:c>
      <x:c r="P64" s="122" t="str">
        <x:f>IF(A64="","",Assumptions!$C$9)</x:f>
      </x:c>
      <x:c r="Q64" s="122" t="n">
        <x:f>N64-P64</x:f>
        <x:v>0</x:v>
      </x:c>
      <x:c r="R64" s="136"/>
      <x:c r="S64" s="12"/>
      <x:c r="T64" s="12"/>
      <x:c r="U64" s="12"/>
      <x:c r="V64" s="12"/>
      <x:c r="W64" s="12"/>
      <x:c r="X64" s="12"/>
      <x:c r="Y64" s="12"/>
      <x:c r="Z64" s="12"/>
    </x:row>
    <x:row r="65">
      <x:c r="A65" s="136"/>
      <x:c r="B65" s="135"/>
      <x:c r="C65" s="136"/>
      <x:c r="D65" s="136"/>
      <x:c r="E65" s="136"/>
      <x:c r="F65" s="136"/>
      <x:c r="G65" s="137"/>
      <x:c r="H65" s="137"/>
      <x:c r="I65" s="137"/>
      <x:c r="J65" s="137"/>
      <x:c r="K65" s="122" t="n">
        <x:f>SUM(G65:J65)</x:f>
        <x:v>0</x:v>
      </x:c>
      <x:c r="L65" s="137"/>
      <x:c r="M65" s="137"/>
      <x:c r="N65" s="122" t="n">
        <x:f>M65-K65</x:f>
        <x:v>0</x:v>
      </x:c>
      <x:c r="O65" s="141" t="str">
        <x:f>IF(L65="","",L65-B65)</x:f>
      </x:c>
      <x:c r="P65" s="122" t="str">
        <x:f>IF(A65="","",Assumptions!$C$9)</x:f>
      </x:c>
      <x:c r="Q65" s="122" t="n">
        <x:f>N65-P65</x:f>
        <x:v>0</x:v>
      </x:c>
      <x:c r="R65" s="136"/>
      <x:c r="S65" s="12"/>
      <x:c r="T65" s="12"/>
      <x:c r="U65" s="12"/>
      <x:c r="V65" s="12"/>
      <x:c r="W65" s="12"/>
      <x:c r="X65" s="12"/>
      <x:c r="Y65" s="12"/>
      <x:c r="Z65" s="12"/>
    </x:row>
    <x:row r="66">
      <x:c r="A66" s="136"/>
      <x:c r="B66" s="135"/>
      <x:c r="C66" s="136"/>
      <x:c r="D66" s="136"/>
      <x:c r="E66" s="136"/>
      <x:c r="F66" s="136"/>
      <x:c r="G66" s="137"/>
      <x:c r="H66" s="137"/>
      <x:c r="I66" s="137"/>
      <x:c r="J66" s="137"/>
      <x:c r="K66" s="122" t="n">
        <x:f>SUM(G66:J66)</x:f>
        <x:v>0</x:v>
      </x:c>
      <x:c r="L66" s="137"/>
      <x:c r="M66" s="137"/>
      <x:c r="N66" s="122" t="n">
        <x:f>M66-K66</x:f>
        <x:v>0</x:v>
      </x:c>
      <x:c r="O66" s="141" t="str">
        <x:f>IF(L66="","",L66-B66)</x:f>
      </x:c>
      <x:c r="P66" s="122" t="str">
        <x:f>IF(A66="","",Assumptions!$C$9)</x:f>
      </x:c>
      <x:c r="Q66" s="122" t="n">
        <x:f>N66-P66</x:f>
        <x:v>0</x:v>
      </x:c>
      <x:c r="R66" s="136"/>
      <x:c r="S66" s="12"/>
      <x:c r="T66" s="12"/>
      <x:c r="U66" s="12"/>
      <x:c r="V66" s="12"/>
      <x:c r="W66" s="12"/>
      <x:c r="X66" s="12"/>
      <x:c r="Y66" s="12"/>
      <x:c r="Z66" s="12"/>
    </x:row>
    <x:row r="67">
      <x:c r="A67" s="136"/>
      <x:c r="B67" s="135"/>
      <x:c r="C67" s="136"/>
      <x:c r="D67" s="136"/>
      <x:c r="E67" s="136"/>
      <x:c r="F67" s="136"/>
      <x:c r="G67" s="137"/>
      <x:c r="H67" s="137"/>
      <x:c r="I67" s="137"/>
      <x:c r="J67" s="137"/>
      <x:c r="K67" s="122" t="n">
        <x:f>SUM(G67:J67)</x:f>
        <x:v>0</x:v>
      </x:c>
      <x:c r="L67" s="137"/>
      <x:c r="M67" s="137"/>
      <x:c r="N67" s="122" t="n">
        <x:f>M67-K67</x:f>
        <x:v>0</x:v>
      </x:c>
      <x:c r="O67" s="141" t="str">
        <x:f>IF(L67="","",L67-B67)</x:f>
      </x:c>
      <x:c r="P67" s="122" t="str">
        <x:f>IF(A67="","",Assumptions!$C$9)</x:f>
      </x:c>
      <x:c r="Q67" s="122" t="n">
        <x:f>N67-P67</x:f>
        <x:v>0</x:v>
      </x:c>
      <x:c r="R67" s="136"/>
      <x:c r="S67" s="12"/>
      <x:c r="T67" s="12"/>
      <x:c r="U67" s="12"/>
      <x:c r="V67" s="12"/>
      <x:c r="W67" s="12"/>
      <x:c r="X67" s="12"/>
      <x:c r="Y67" s="12"/>
      <x:c r="Z67" s="12"/>
    </x:row>
    <x:row r="68">
      <x:c r="A68" s="136"/>
      <x:c r="B68" s="135"/>
      <x:c r="C68" s="136"/>
      <x:c r="D68" s="136"/>
      <x:c r="E68" s="136"/>
      <x:c r="F68" s="136"/>
      <x:c r="G68" s="137"/>
      <x:c r="H68" s="137"/>
      <x:c r="I68" s="137"/>
      <x:c r="J68" s="137"/>
      <x:c r="K68" s="122" t="n">
        <x:f>SUM(G68:J68)</x:f>
        <x:v>0</x:v>
      </x:c>
      <x:c r="L68" s="137"/>
      <x:c r="M68" s="137"/>
      <x:c r="N68" s="122" t="n">
        <x:f>M68-K68</x:f>
        <x:v>0</x:v>
      </x:c>
      <x:c r="O68" s="141" t="str">
        <x:f>IF(L68="","",L68-B68)</x:f>
      </x:c>
      <x:c r="P68" s="122" t="str">
        <x:f>IF(A68="","",Assumptions!$C$9)</x:f>
      </x:c>
      <x:c r="Q68" s="122" t="n">
        <x:f>N68-P68</x:f>
        <x:v>0</x:v>
      </x:c>
      <x:c r="R68" s="136"/>
      <x:c r="S68" s="12"/>
      <x:c r="T68" s="12"/>
      <x:c r="U68" s="12"/>
      <x:c r="V68" s="12"/>
      <x:c r="W68" s="12"/>
      <x:c r="X68" s="12"/>
      <x:c r="Y68" s="12"/>
      <x:c r="Z68" s="12"/>
    </x:row>
    <x:row r="69">
      <x:c r="A69" s="136"/>
      <x:c r="B69" s="135"/>
      <x:c r="C69" s="136"/>
      <x:c r="D69" s="136"/>
      <x:c r="E69" s="136"/>
      <x:c r="F69" s="136"/>
      <x:c r="G69" s="137"/>
      <x:c r="H69" s="137"/>
      <x:c r="I69" s="137"/>
      <x:c r="J69" s="137"/>
      <x:c r="K69" s="122" t="n">
        <x:f>SUM(G69:J69)</x:f>
        <x:v>0</x:v>
      </x:c>
      <x:c r="L69" s="137"/>
      <x:c r="M69" s="137"/>
      <x:c r="N69" s="122" t="n">
        <x:f>M69-K69</x:f>
        <x:v>0</x:v>
      </x:c>
      <x:c r="O69" s="141" t="str">
        <x:f>IF(L69="","",L69-B69)</x:f>
      </x:c>
      <x:c r="P69" s="122" t="str">
        <x:f>IF(A69="","",Assumptions!$C$9)</x:f>
      </x:c>
      <x:c r="Q69" s="122" t="n">
        <x:f>N69-P69</x:f>
        <x:v>0</x:v>
      </x:c>
      <x:c r="R69" s="136"/>
      <x:c r="S69" s="12"/>
      <x:c r="T69" s="12"/>
      <x:c r="U69" s="12"/>
      <x:c r="V69" s="12"/>
      <x:c r="W69" s="12"/>
      <x:c r="X69" s="12"/>
      <x:c r="Y69" s="12"/>
      <x:c r="Z69" s="12"/>
    </x:row>
    <x:row r="70">
      <x:c r="A70" s="136"/>
      <x:c r="B70" s="135"/>
      <x:c r="C70" s="136"/>
      <x:c r="D70" s="136"/>
      <x:c r="E70" s="136"/>
      <x:c r="F70" s="136"/>
      <x:c r="G70" s="137"/>
      <x:c r="H70" s="137"/>
      <x:c r="I70" s="137"/>
      <x:c r="J70" s="137"/>
      <x:c r="K70" s="122" t="n">
        <x:f>SUM(G70:J70)</x:f>
        <x:v>0</x:v>
      </x:c>
      <x:c r="L70" s="137"/>
      <x:c r="M70" s="137"/>
      <x:c r="N70" s="122" t="n">
        <x:f>M70-K70</x:f>
        <x:v>0</x:v>
      </x:c>
      <x:c r="O70" s="141" t="str">
        <x:f>IF(L70="","",L70-B70)</x:f>
      </x:c>
      <x:c r="P70" s="122" t="str">
        <x:f>IF(A70="","",Assumptions!$C$9)</x:f>
      </x:c>
      <x:c r="Q70" s="122" t="n">
        <x:f>N70-P70</x:f>
        <x:v>0</x:v>
      </x:c>
      <x:c r="R70" s="136"/>
      <x:c r="S70" s="12"/>
      <x:c r="T70" s="12"/>
      <x:c r="U70" s="12"/>
      <x:c r="V70" s="12"/>
      <x:c r="W70" s="12"/>
      <x:c r="X70" s="12"/>
      <x:c r="Y70" s="12"/>
      <x:c r="Z70" s="12"/>
    </x:row>
    <x:row r="71">
      <x:c r="A71" s="136"/>
      <x:c r="B71" s="135"/>
      <x:c r="C71" s="136"/>
      <x:c r="D71" s="136"/>
      <x:c r="E71" s="136"/>
      <x:c r="F71" s="136"/>
      <x:c r="G71" s="137"/>
      <x:c r="H71" s="137"/>
      <x:c r="I71" s="137"/>
      <x:c r="J71" s="137"/>
      <x:c r="K71" s="122" t="n">
        <x:f>SUM(G71:J71)</x:f>
        <x:v>0</x:v>
      </x:c>
      <x:c r="L71" s="137"/>
      <x:c r="M71" s="137"/>
      <x:c r="N71" s="122" t="n">
        <x:f>M71-K71</x:f>
        <x:v>0</x:v>
      </x:c>
      <x:c r="O71" s="141" t="str">
        <x:f>IF(L71="","",L71-B71)</x:f>
      </x:c>
      <x:c r="P71" s="122" t="str">
        <x:f>IF(A71="","",Assumptions!$C$9)</x:f>
      </x:c>
      <x:c r="Q71" s="122" t="n">
        <x:f>N71-P71</x:f>
        <x:v>0</x:v>
      </x:c>
      <x:c r="R71" s="136"/>
      <x:c r="S71" s="12"/>
      <x:c r="T71" s="12"/>
      <x:c r="U71" s="12"/>
      <x:c r="V71" s="12"/>
      <x:c r="W71" s="12"/>
      <x:c r="X71" s="12"/>
      <x:c r="Y71" s="12"/>
      <x:c r="Z71" s="12"/>
    </x:row>
    <x:row r="72">
      <x:c r="A72" s="136"/>
      <x:c r="B72" s="135"/>
      <x:c r="C72" s="136"/>
      <x:c r="D72" s="136"/>
      <x:c r="E72" s="136"/>
      <x:c r="F72" s="136"/>
      <x:c r="G72" s="137"/>
      <x:c r="H72" s="137"/>
      <x:c r="I72" s="137"/>
      <x:c r="J72" s="137"/>
      <x:c r="K72" s="122" t="n">
        <x:f>SUM(G72:J72)</x:f>
        <x:v>0</x:v>
      </x:c>
      <x:c r="L72" s="137"/>
      <x:c r="M72" s="137"/>
      <x:c r="N72" s="122" t="n">
        <x:f>M72-K72</x:f>
        <x:v>0</x:v>
      </x:c>
      <x:c r="O72" s="141" t="str">
        <x:f>IF(L72="","",L72-B72)</x:f>
      </x:c>
      <x:c r="P72" s="122" t="str">
        <x:f>IF(A72="","",Assumptions!$C$9)</x:f>
      </x:c>
      <x:c r="Q72" s="122" t="n">
        <x:f>N72-P72</x:f>
        <x:v>0</x:v>
      </x:c>
      <x:c r="R72" s="136"/>
      <x:c r="S72" s="12"/>
      <x:c r="T72" s="12"/>
      <x:c r="U72" s="12"/>
      <x:c r="V72" s="12"/>
      <x:c r="W72" s="12"/>
      <x:c r="X72" s="12"/>
      <x:c r="Y72" s="12"/>
      <x:c r="Z72" s="12"/>
    </x:row>
    <x:row r="73">
      <x:c r="A73" s="136"/>
      <x:c r="B73" s="135"/>
      <x:c r="C73" s="136"/>
      <x:c r="D73" s="136"/>
      <x:c r="E73" s="136"/>
      <x:c r="F73" s="136"/>
      <x:c r="G73" s="137"/>
      <x:c r="H73" s="137"/>
      <x:c r="I73" s="137"/>
      <x:c r="J73" s="137"/>
      <x:c r="K73" s="122" t="n">
        <x:f>SUM(G73:J73)</x:f>
        <x:v>0</x:v>
      </x:c>
      <x:c r="L73" s="137"/>
      <x:c r="M73" s="137"/>
      <x:c r="N73" s="122" t="n">
        <x:f>M73-K73</x:f>
        <x:v>0</x:v>
      </x:c>
      <x:c r="O73" s="141" t="str">
        <x:f>IF(L73="","",L73-B73)</x:f>
      </x:c>
      <x:c r="P73" s="122" t="str">
        <x:f>IF(A73="","",Assumptions!$C$9)</x:f>
      </x:c>
      <x:c r="Q73" s="122" t="n">
        <x:f>N73-P73</x:f>
        <x:v>0</x:v>
      </x:c>
      <x:c r="R73" s="136"/>
      <x:c r="S73" s="12"/>
      <x:c r="T73" s="12"/>
      <x:c r="U73" s="12"/>
      <x:c r="V73" s="12"/>
      <x:c r="W73" s="12"/>
      <x:c r="X73" s="12"/>
      <x:c r="Y73" s="12"/>
      <x:c r="Z73" s="12"/>
    </x:row>
    <x:row r="74">
      <x:c r="A74" s="136"/>
      <x:c r="B74" s="135"/>
      <x:c r="C74" s="136"/>
      <x:c r="D74" s="136"/>
      <x:c r="E74" s="136"/>
      <x:c r="F74" s="136"/>
      <x:c r="G74" s="137"/>
      <x:c r="H74" s="137"/>
      <x:c r="I74" s="137"/>
      <x:c r="J74" s="137"/>
      <x:c r="K74" s="122" t="n">
        <x:f>SUM(G74:J74)</x:f>
        <x:v>0</x:v>
      </x:c>
      <x:c r="L74" s="137"/>
      <x:c r="M74" s="137"/>
      <x:c r="N74" s="122" t="n">
        <x:f>M74-K74</x:f>
        <x:v>0</x:v>
      </x:c>
      <x:c r="O74" s="141" t="str">
        <x:f>IF(L74="","",L74-B74)</x:f>
      </x:c>
      <x:c r="P74" s="122" t="str">
        <x:f>IF(A74="","",Assumptions!$C$9)</x:f>
      </x:c>
      <x:c r="Q74" s="122" t="n">
        <x:f>N74-P74</x:f>
        <x:v>0</x:v>
      </x:c>
      <x:c r="R74" s="136"/>
      <x:c r="S74" s="12"/>
      <x:c r="T74" s="12"/>
      <x:c r="U74" s="12"/>
      <x:c r="V74" s="12"/>
      <x:c r="W74" s="12"/>
      <x:c r="X74" s="12"/>
      <x:c r="Y74" s="12"/>
      <x:c r="Z74" s="12"/>
    </x:row>
    <x:row r="75">
      <x:c r="A75" s="136"/>
      <x:c r="B75" s="135"/>
      <x:c r="C75" s="136"/>
      <x:c r="D75" s="136"/>
      <x:c r="E75" s="136"/>
      <x:c r="F75" s="136"/>
      <x:c r="G75" s="137"/>
      <x:c r="H75" s="137"/>
      <x:c r="I75" s="137"/>
      <x:c r="J75" s="137"/>
      <x:c r="K75" s="122" t="n">
        <x:f>SUM(G75:J75)</x:f>
        <x:v>0</x:v>
      </x:c>
      <x:c r="L75" s="137"/>
      <x:c r="M75" s="137"/>
      <x:c r="N75" s="122" t="n">
        <x:f>M75-K75</x:f>
        <x:v>0</x:v>
      </x:c>
      <x:c r="O75" s="141" t="str">
        <x:f>IF(L75="","",L75-B75)</x:f>
      </x:c>
      <x:c r="P75" s="122" t="str">
        <x:f>IF(A75="","",Assumptions!$C$9)</x:f>
      </x:c>
      <x:c r="Q75" s="122" t="n">
        <x:f>N75-P75</x:f>
        <x:v>0</x:v>
      </x:c>
      <x:c r="R75" s="136"/>
      <x:c r="S75" s="12"/>
      <x:c r="T75" s="12"/>
      <x:c r="U75" s="12"/>
      <x:c r="V75" s="12"/>
      <x:c r="W75" s="12"/>
      <x:c r="X75" s="12"/>
      <x:c r="Y75" s="12"/>
      <x:c r="Z75" s="12"/>
    </x:row>
    <x:row r="76">
      <x:c r="A76" s="136"/>
      <x:c r="B76" s="135"/>
      <x:c r="C76" s="136"/>
      <x:c r="D76" s="136"/>
      <x:c r="E76" s="136"/>
      <x:c r="F76" s="136"/>
      <x:c r="G76" s="137"/>
      <x:c r="H76" s="137"/>
      <x:c r="I76" s="137"/>
      <x:c r="J76" s="137"/>
      <x:c r="K76" s="122" t="n">
        <x:f>SUM(G76:J76)</x:f>
        <x:v>0</x:v>
      </x:c>
      <x:c r="L76" s="137"/>
      <x:c r="M76" s="137"/>
      <x:c r="N76" s="122" t="n">
        <x:f>M76-K76</x:f>
        <x:v>0</x:v>
      </x:c>
      <x:c r="O76" s="141" t="str">
        <x:f>IF(L76="","",L76-B76)</x:f>
      </x:c>
      <x:c r="P76" s="122" t="str">
        <x:f>IF(A76="","",Assumptions!$C$9)</x:f>
      </x:c>
      <x:c r="Q76" s="122" t="n">
        <x:f>N76-P76</x:f>
        <x:v>0</x:v>
      </x:c>
      <x:c r="R76" s="136"/>
      <x:c r="S76" s="12"/>
      <x:c r="T76" s="12"/>
      <x:c r="U76" s="12"/>
      <x:c r="V76" s="12"/>
      <x:c r="W76" s="12"/>
      <x:c r="X76" s="12"/>
      <x:c r="Y76" s="12"/>
      <x:c r="Z76" s="12"/>
    </x:row>
    <x:row r="77">
      <x:c r="A77" s="136"/>
      <x:c r="B77" s="135"/>
      <x:c r="C77" s="136"/>
      <x:c r="D77" s="136"/>
      <x:c r="E77" s="136"/>
      <x:c r="F77" s="136"/>
      <x:c r="G77" s="137"/>
      <x:c r="H77" s="137"/>
      <x:c r="I77" s="137"/>
      <x:c r="J77" s="137"/>
      <x:c r="K77" s="122" t="n">
        <x:f>SUM(G77:J77)</x:f>
        <x:v>0</x:v>
      </x:c>
      <x:c r="L77" s="137"/>
      <x:c r="M77" s="137"/>
      <x:c r="N77" s="122" t="n">
        <x:f>M77-K77</x:f>
        <x:v>0</x:v>
      </x:c>
      <x:c r="O77" s="141" t="str">
        <x:f>IF(L77="","",L77-B77)</x:f>
      </x:c>
      <x:c r="P77" s="122" t="str">
        <x:f>IF(A77="","",Assumptions!$C$9)</x:f>
      </x:c>
      <x:c r="Q77" s="122" t="n">
        <x:f>N77-P77</x:f>
        <x:v>0</x:v>
      </x:c>
      <x:c r="R77" s="136"/>
      <x:c r="S77" s="12"/>
      <x:c r="T77" s="12"/>
      <x:c r="U77" s="12"/>
      <x:c r="V77" s="12"/>
      <x:c r="W77" s="12"/>
      <x:c r="X77" s="12"/>
      <x:c r="Y77" s="12"/>
      <x:c r="Z77" s="12"/>
    </x:row>
    <x:row r="78">
      <x:c r="A78" s="136"/>
      <x:c r="B78" s="135"/>
      <x:c r="C78" s="136"/>
      <x:c r="D78" s="136"/>
      <x:c r="E78" s="136"/>
      <x:c r="F78" s="136"/>
      <x:c r="G78" s="137"/>
      <x:c r="H78" s="137"/>
      <x:c r="I78" s="137"/>
      <x:c r="J78" s="137"/>
      <x:c r="K78" s="122" t="n">
        <x:f>SUM(G78:J78)</x:f>
        <x:v>0</x:v>
      </x:c>
      <x:c r="L78" s="137"/>
      <x:c r="M78" s="137"/>
      <x:c r="N78" s="122" t="n">
        <x:f>M78-K78</x:f>
        <x:v>0</x:v>
      </x:c>
      <x:c r="O78" s="141" t="str">
        <x:f>IF(L78="","",L78-B78)</x:f>
      </x:c>
      <x:c r="P78" s="122" t="str">
        <x:f>IF(A78="","",Assumptions!$C$9)</x:f>
      </x:c>
      <x:c r="Q78" s="122" t="n">
        <x:f>N78-P78</x:f>
        <x:v>0</x:v>
      </x:c>
      <x:c r="R78" s="136"/>
      <x:c r="S78" s="12"/>
      <x:c r="T78" s="12"/>
      <x:c r="U78" s="12"/>
      <x:c r="V78" s="12"/>
      <x:c r="W78" s="12"/>
      <x:c r="X78" s="12"/>
      <x:c r="Y78" s="12"/>
      <x:c r="Z78" s="12"/>
    </x:row>
    <x:row r="79">
      <x:c r="A79" s="136"/>
      <x:c r="B79" s="135"/>
      <x:c r="C79" s="136"/>
      <x:c r="D79" s="136"/>
      <x:c r="E79" s="136"/>
      <x:c r="F79" s="136"/>
      <x:c r="G79" s="137"/>
      <x:c r="H79" s="137"/>
      <x:c r="I79" s="137"/>
      <x:c r="J79" s="137"/>
      <x:c r="K79" s="122" t="n">
        <x:f>SUM(G79:J79)</x:f>
        <x:v>0</x:v>
      </x:c>
      <x:c r="L79" s="137"/>
      <x:c r="M79" s="137"/>
      <x:c r="N79" s="122" t="n">
        <x:f>M79-K79</x:f>
        <x:v>0</x:v>
      </x:c>
      <x:c r="O79" s="141" t="str">
        <x:f>IF(L79="","",L79-B79)</x:f>
      </x:c>
      <x:c r="P79" s="122" t="str">
        <x:f>IF(A79="","",Assumptions!$C$9)</x:f>
      </x:c>
      <x:c r="Q79" s="122" t="n">
        <x:f>N79-P79</x:f>
        <x:v>0</x:v>
      </x:c>
      <x:c r="R79" s="136"/>
      <x:c r="S79" s="12"/>
      <x:c r="T79" s="12"/>
      <x:c r="U79" s="12"/>
      <x:c r="V79" s="12"/>
      <x:c r="W79" s="12"/>
      <x:c r="X79" s="12"/>
      <x:c r="Y79" s="12"/>
      <x:c r="Z79" s="12"/>
    </x:row>
    <x:row r="80">
      <x:c r="A80" s="136"/>
      <x:c r="B80" s="135"/>
      <x:c r="C80" s="136"/>
      <x:c r="D80" s="136"/>
      <x:c r="E80" s="136"/>
      <x:c r="F80" s="136"/>
      <x:c r="G80" s="137"/>
      <x:c r="H80" s="137"/>
      <x:c r="I80" s="137"/>
      <x:c r="J80" s="137"/>
      <x:c r="K80" s="122" t="n">
        <x:f>SUM(G80:J80)</x:f>
        <x:v>0</x:v>
      </x:c>
      <x:c r="L80" s="137"/>
      <x:c r="M80" s="137"/>
      <x:c r="N80" s="122" t="n">
        <x:f>M80-K80</x:f>
        <x:v>0</x:v>
      </x:c>
      <x:c r="O80" s="141" t="str">
        <x:f>IF(L80="","",L80-B80)</x:f>
      </x:c>
      <x:c r="P80" s="122" t="str">
        <x:f>IF(A80="","",Assumptions!$C$9)</x:f>
      </x:c>
      <x:c r="Q80" s="122" t="n">
        <x:f>N80-P80</x:f>
        <x:v>0</x:v>
      </x:c>
      <x:c r="R80" s="136"/>
      <x:c r="S80" s="12"/>
      <x:c r="T80" s="12"/>
      <x:c r="U80" s="12"/>
      <x:c r="V80" s="12"/>
      <x:c r="W80" s="12"/>
      <x:c r="X80" s="12"/>
      <x:c r="Y80" s="12"/>
      <x:c r="Z80" s="12"/>
    </x:row>
    <x:row r="81">
      <x:c r="A81" s="136"/>
      <x:c r="B81" s="135"/>
      <x:c r="C81" s="136"/>
      <x:c r="D81" s="136"/>
      <x:c r="E81" s="136"/>
      <x:c r="F81" s="136"/>
      <x:c r="G81" s="137"/>
      <x:c r="H81" s="137"/>
      <x:c r="I81" s="137"/>
      <x:c r="J81" s="137"/>
      <x:c r="K81" s="122" t="n">
        <x:f>SUM(G81:J81)</x:f>
        <x:v>0</x:v>
      </x:c>
      <x:c r="L81" s="137"/>
      <x:c r="M81" s="137"/>
      <x:c r="N81" s="122" t="n">
        <x:f>M81-K81</x:f>
        <x:v>0</x:v>
      </x:c>
      <x:c r="O81" s="141" t="str">
        <x:f>IF(L81="","",L81-B81)</x:f>
      </x:c>
      <x:c r="P81" s="122" t="str">
        <x:f>IF(A81="","",Assumptions!$C$9)</x:f>
      </x:c>
      <x:c r="Q81" s="122" t="n">
        <x:f>N81-P81</x:f>
        <x:v>0</x:v>
      </x:c>
      <x:c r="R81" s="136"/>
      <x:c r="S81" s="12"/>
      <x:c r="T81" s="12"/>
      <x:c r="U81" s="12"/>
      <x:c r="V81" s="12"/>
      <x:c r="W81" s="12"/>
      <x:c r="X81" s="12"/>
      <x:c r="Y81" s="12"/>
      <x:c r="Z81" s="12"/>
    </x:row>
    <x:row r="82">
      <x:c r="A82" s="136"/>
      <x:c r="B82" s="135"/>
      <x:c r="C82" s="136"/>
      <x:c r="D82" s="136"/>
      <x:c r="E82" s="136"/>
      <x:c r="F82" s="136"/>
      <x:c r="G82" s="137"/>
      <x:c r="H82" s="137"/>
      <x:c r="I82" s="137"/>
      <x:c r="J82" s="137"/>
      <x:c r="K82" s="122" t="n">
        <x:f>SUM(G82:J82)</x:f>
        <x:v>0</x:v>
      </x:c>
      <x:c r="L82" s="137"/>
      <x:c r="M82" s="137"/>
      <x:c r="N82" s="122" t="n">
        <x:f>M82-K82</x:f>
        <x:v>0</x:v>
      </x:c>
      <x:c r="O82" s="141" t="str">
        <x:f>IF(L82="","",L82-B82)</x:f>
      </x:c>
      <x:c r="P82" s="122" t="str">
        <x:f>IF(A82="","",Assumptions!$C$9)</x:f>
      </x:c>
      <x:c r="Q82" s="122" t="n">
        <x:f>N82-P82</x:f>
        <x:v>0</x:v>
      </x:c>
      <x:c r="R82" s="136"/>
      <x:c r="S82" s="12"/>
      <x:c r="T82" s="12"/>
      <x:c r="U82" s="12"/>
      <x:c r="V82" s="12"/>
      <x:c r="W82" s="12"/>
      <x:c r="X82" s="12"/>
      <x:c r="Y82" s="12"/>
      <x:c r="Z82" s="12"/>
    </x:row>
    <x:row r="83">
      <x:c r="A83" s="136"/>
      <x:c r="B83" s="135"/>
      <x:c r="C83" s="136"/>
      <x:c r="D83" s="136"/>
      <x:c r="E83" s="136"/>
      <x:c r="F83" s="136"/>
      <x:c r="G83" s="137"/>
      <x:c r="H83" s="137"/>
      <x:c r="I83" s="137"/>
      <x:c r="J83" s="137"/>
      <x:c r="K83" s="122" t="n">
        <x:f>SUM(G83:J83)</x:f>
        <x:v>0</x:v>
      </x:c>
      <x:c r="L83" s="137"/>
      <x:c r="M83" s="137"/>
      <x:c r="N83" s="122" t="n">
        <x:f>M83-K83</x:f>
        <x:v>0</x:v>
      </x:c>
      <x:c r="O83" s="141" t="str">
        <x:f>IF(L83="","",L83-B83)</x:f>
      </x:c>
      <x:c r="P83" s="122" t="str">
        <x:f>IF(A83="","",Assumptions!$C$9)</x:f>
      </x:c>
      <x:c r="Q83" s="122" t="n">
        <x:f>N83-P83</x:f>
        <x:v>0</x:v>
      </x:c>
      <x:c r="R83" s="136"/>
      <x:c r="S83" s="12"/>
      <x:c r="T83" s="12"/>
      <x:c r="U83" s="12"/>
      <x:c r="V83" s="12"/>
      <x:c r="W83" s="12"/>
      <x:c r="X83" s="12"/>
      <x:c r="Y83" s="12"/>
      <x:c r="Z83" s="12"/>
    </x:row>
    <x:row r="84">
      <x:c r="A84" s="136"/>
      <x:c r="B84" s="135"/>
      <x:c r="C84" s="136"/>
      <x:c r="D84" s="136"/>
      <x:c r="E84" s="136"/>
      <x:c r="F84" s="136"/>
      <x:c r="G84" s="137"/>
      <x:c r="H84" s="137"/>
      <x:c r="I84" s="137"/>
      <x:c r="J84" s="137"/>
      <x:c r="K84" s="122" t="n">
        <x:f>SUM(G84:J84)</x:f>
        <x:v>0</x:v>
      </x:c>
      <x:c r="L84" s="137"/>
      <x:c r="M84" s="137"/>
      <x:c r="N84" s="122" t="n">
        <x:f>M84-K84</x:f>
        <x:v>0</x:v>
      </x:c>
      <x:c r="O84" s="141" t="str">
        <x:f>IF(L84="","",L84-B84)</x:f>
      </x:c>
      <x:c r="P84" s="122" t="str">
        <x:f>IF(A84="","",Assumptions!$C$9)</x:f>
      </x:c>
      <x:c r="Q84" s="122" t="n">
        <x:f>N84-P84</x:f>
        <x:v>0</x:v>
      </x:c>
      <x:c r="R84" s="136"/>
      <x:c r="S84" s="12"/>
      <x:c r="T84" s="12"/>
      <x:c r="U84" s="12"/>
      <x:c r="V84" s="12"/>
      <x:c r="W84" s="12"/>
      <x:c r="X84" s="12"/>
      <x:c r="Y84" s="12"/>
      <x:c r="Z84" s="12"/>
    </x:row>
    <x:row r="85">
      <x:c r="A85" s="136"/>
      <x:c r="B85" s="135"/>
      <x:c r="C85" s="136"/>
      <x:c r="D85" s="136"/>
      <x:c r="E85" s="136"/>
      <x:c r="F85" s="136"/>
      <x:c r="G85" s="137"/>
      <x:c r="H85" s="137"/>
      <x:c r="I85" s="137"/>
      <x:c r="J85" s="137"/>
      <x:c r="K85" s="122" t="n">
        <x:f>SUM(G85:J85)</x:f>
        <x:v>0</x:v>
      </x:c>
      <x:c r="L85" s="137"/>
      <x:c r="M85" s="137"/>
      <x:c r="N85" s="122" t="n">
        <x:f>M85-K85</x:f>
        <x:v>0</x:v>
      </x:c>
      <x:c r="O85" s="141" t="str">
        <x:f>IF(L85="","",L85-B85)</x:f>
      </x:c>
      <x:c r="P85" s="122" t="str">
        <x:f>IF(A85="","",Assumptions!$C$9)</x:f>
      </x:c>
      <x:c r="Q85" s="122" t="n">
        <x:f>N85-P85</x:f>
        <x:v>0</x:v>
      </x:c>
      <x:c r="R85" s="136"/>
      <x:c r="S85" s="12"/>
      <x:c r="T85" s="12"/>
      <x:c r="U85" s="12"/>
      <x:c r="V85" s="12"/>
      <x:c r="W85" s="12"/>
      <x:c r="X85" s="12"/>
      <x:c r="Y85" s="12"/>
      <x:c r="Z85" s="12"/>
    </x:row>
    <x:row r="86">
      <x:c r="A86" s="136"/>
      <x:c r="B86" s="135"/>
      <x:c r="C86" s="136"/>
      <x:c r="D86" s="136"/>
      <x:c r="E86" s="136"/>
      <x:c r="F86" s="136"/>
      <x:c r="G86" s="137"/>
      <x:c r="H86" s="137"/>
      <x:c r="I86" s="137"/>
      <x:c r="J86" s="137"/>
      <x:c r="K86" s="122" t="n">
        <x:f>SUM(G86:J86)</x:f>
        <x:v>0</x:v>
      </x:c>
      <x:c r="L86" s="137"/>
      <x:c r="M86" s="137"/>
      <x:c r="N86" s="122" t="n">
        <x:f>M86-K86</x:f>
        <x:v>0</x:v>
      </x:c>
      <x:c r="O86" s="141" t="str">
        <x:f>IF(L86="","",L86-B86)</x:f>
      </x:c>
      <x:c r="P86" s="122" t="str">
        <x:f>IF(A86="","",Assumptions!$C$9)</x:f>
      </x:c>
      <x:c r="Q86" s="122" t="n">
        <x:f>N86-P86</x:f>
        <x:v>0</x:v>
      </x:c>
      <x:c r="R86" s="136"/>
      <x:c r="S86" s="12"/>
      <x:c r="T86" s="12"/>
      <x:c r="U86" s="12"/>
      <x:c r="V86" s="12"/>
      <x:c r="W86" s="12"/>
      <x:c r="X86" s="12"/>
      <x:c r="Y86" s="12"/>
      <x:c r="Z86" s="12"/>
    </x:row>
    <x:row r="87">
      <x:c r="A87" s="136"/>
      <x:c r="B87" s="135"/>
      <x:c r="C87" s="136"/>
      <x:c r="D87" s="136"/>
      <x:c r="E87" s="136"/>
      <x:c r="F87" s="136"/>
      <x:c r="G87" s="137"/>
      <x:c r="H87" s="137"/>
      <x:c r="I87" s="137"/>
      <x:c r="J87" s="137"/>
      <x:c r="K87" s="122" t="n">
        <x:f>SUM(G87:J87)</x:f>
        <x:v>0</x:v>
      </x:c>
      <x:c r="L87" s="137"/>
      <x:c r="M87" s="137"/>
      <x:c r="N87" s="122" t="n">
        <x:f>M87-K87</x:f>
        <x:v>0</x:v>
      </x:c>
      <x:c r="O87" s="141" t="str">
        <x:f>IF(L87="","",L87-B87)</x:f>
      </x:c>
      <x:c r="P87" s="122" t="str">
        <x:f>IF(A87="","",Assumptions!$C$9)</x:f>
      </x:c>
      <x:c r="Q87" s="122" t="n">
        <x:f>N87-P87</x:f>
        <x:v>0</x:v>
      </x:c>
      <x:c r="R87" s="136"/>
      <x:c r="S87" s="12"/>
      <x:c r="T87" s="12"/>
      <x:c r="U87" s="12"/>
      <x:c r="V87" s="12"/>
      <x:c r="W87" s="12"/>
      <x:c r="X87" s="12"/>
      <x:c r="Y87" s="12"/>
      <x:c r="Z87" s="12"/>
    </x:row>
    <x:row r="88">
      <x:c r="A88" s="136"/>
      <x:c r="B88" s="135"/>
      <x:c r="C88" s="136"/>
      <x:c r="D88" s="136"/>
      <x:c r="E88" s="136"/>
      <x:c r="F88" s="136"/>
      <x:c r="G88" s="137"/>
      <x:c r="H88" s="137"/>
      <x:c r="I88" s="137"/>
      <x:c r="J88" s="137"/>
      <x:c r="K88" s="122" t="n">
        <x:f>SUM(G88:J88)</x:f>
        <x:v>0</x:v>
      </x:c>
      <x:c r="L88" s="137"/>
      <x:c r="M88" s="137"/>
      <x:c r="N88" s="122" t="n">
        <x:f>M88-K88</x:f>
        <x:v>0</x:v>
      </x:c>
      <x:c r="O88" s="141" t="str">
        <x:f>IF(L88="","",L88-B88)</x:f>
      </x:c>
      <x:c r="P88" s="122" t="str">
        <x:f>IF(A88="","",Assumptions!$C$9)</x:f>
      </x:c>
      <x:c r="Q88" s="122" t="n">
        <x:f>N88-P88</x:f>
        <x:v>0</x:v>
      </x:c>
      <x:c r="R88" s="136"/>
      <x:c r="S88" s="12"/>
      <x:c r="T88" s="12"/>
      <x:c r="U88" s="12"/>
      <x:c r="V88" s="12"/>
      <x:c r="W88" s="12"/>
      <x:c r="X88" s="12"/>
      <x:c r="Y88" s="12"/>
      <x:c r="Z88" s="12"/>
    </x:row>
    <x:row r="89">
      <x:c r="A89" s="136"/>
      <x:c r="B89" s="135"/>
      <x:c r="C89" s="136"/>
      <x:c r="D89" s="136"/>
      <x:c r="E89" s="136"/>
      <x:c r="F89" s="136"/>
      <x:c r="G89" s="137"/>
      <x:c r="H89" s="137"/>
      <x:c r="I89" s="137"/>
      <x:c r="J89" s="137"/>
      <x:c r="K89" s="122" t="n">
        <x:f>SUM(G89:J89)</x:f>
        <x:v>0</x:v>
      </x:c>
      <x:c r="L89" s="137"/>
      <x:c r="M89" s="137"/>
      <x:c r="N89" s="122" t="n">
        <x:f>M89-K89</x:f>
        <x:v>0</x:v>
      </x:c>
      <x:c r="O89" s="141" t="str">
        <x:f>IF(L89="","",L89-B89)</x:f>
      </x:c>
      <x:c r="P89" s="122" t="str">
        <x:f>IF(A89="","",Assumptions!$C$9)</x:f>
      </x:c>
      <x:c r="Q89" s="122" t="n">
        <x:f>N89-P89</x:f>
        <x:v>0</x:v>
      </x:c>
      <x:c r="R89" s="136"/>
      <x:c r="S89" s="12"/>
      <x:c r="T89" s="12"/>
      <x:c r="U89" s="12"/>
      <x:c r="V89" s="12"/>
      <x:c r="W89" s="12"/>
      <x:c r="X89" s="12"/>
      <x:c r="Y89" s="12"/>
      <x:c r="Z89" s="12"/>
    </x:row>
    <x:row r="90">
      <x:c r="A90" s="136"/>
      <x:c r="B90" s="135"/>
      <x:c r="C90" s="136"/>
      <x:c r="D90" s="136"/>
      <x:c r="E90" s="136"/>
      <x:c r="F90" s="136"/>
      <x:c r="G90" s="137"/>
      <x:c r="H90" s="137"/>
      <x:c r="I90" s="137"/>
      <x:c r="J90" s="137"/>
      <x:c r="K90" s="122" t="n">
        <x:f>SUM(G90:J90)</x:f>
        <x:v>0</x:v>
      </x:c>
      <x:c r="L90" s="137"/>
      <x:c r="M90" s="137"/>
      <x:c r="N90" s="122" t="n">
        <x:f>M90-K90</x:f>
        <x:v>0</x:v>
      </x:c>
      <x:c r="O90" s="141" t="str">
        <x:f>IF(L90="","",L90-B90)</x:f>
      </x:c>
      <x:c r="P90" s="122" t="str">
        <x:f>IF(A90="","",Assumptions!$C$9)</x:f>
      </x:c>
      <x:c r="Q90" s="122" t="n">
        <x:f>N90-P90</x:f>
        <x:v>0</x:v>
      </x:c>
      <x:c r="R90" s="136"/>
      <x:c r="S90" s="12"/>
      <x:c r="T90" s="12"/>
      <x:c r="U90" s="12"/>
      <x:c r="V90" s="12"/>
      <x:c r="W90" s="12"/>
      <x:c r="X90" s="12"/>
      <x:c r="Y90" s="12"/>
      <x:c r="Z90" s="12"/>
    </x:row>
    <x:row r="91">
      <x:c r="A91" s="136"/>
      <x:c r="B91" s="135"/>
      <x:c r="C91" s="136"/>
      <x:c r="D91" s="136"/>
      <x:c r="E91" s="136"/>
      <x:c r="F91" s="136"/>
      <x:c r="G91" s="137"/>
      <x:c r="H91" s="137"/>
      <x:c r="I91" s="137"/>
      <x:c r="J91" s="137"/>
      <x:c r="K91" s="122" t="n">
        <x:f>SUM(G91:J91)</x:f>
        <x:v>0</x:v>
      </x:c>
      <x:c r="L91" s="137"/>
      <x:c r="M91" s="137"/>
      <x:c r="N91" s="122" t="n">
        <x:f>M91-K91</x:f>
        <x:v>0</x:v>
      </x:c>
      <x:c r="O91" s="141" t="str">
        <x:f>IF(L91="","",L91-B91)</x:f>
      </x:c>
      <x:c r="P91" s="122" t="str">
        <x:f>IF(A91="","",Assumptions!$C$9)</x:f>
      </x:c>
      <x:c r="Q91" s="122" t="n">
        <x:f>N91-P91</x:f>
        <x:v>0</x:v>
      </x:c>
      <x:c r="R91" s="136"/>
      <x:c r="S91" s="12"/>
      <x:c r="T91" s="12"/>
      <x:c r="U91" s="12"/>
      <x:c r="V91" s="12"/>
      <x:c r="W91" s="12"/>
      <x:c r="X91" s="12"/>
      <x:c r="Y91" s="12"/>
      <x:c r="Z91" s="12"/>
    </x:row>
    <x:row r="92">
      <x:c r="A92" s="136"/>
      <x:c r="B92" s="135"/>
      <x:c r="C92" s="136"/>
      <x:c r="D92" s="136"/>
      <x:c r="E92" s="136"/>
      <x:c r="F92" s="136"/>
      <x:c r="G92" s="137"/>
      <x:c r="H92" s="137"/>
      <x:c r="I92" s="137"/>
      <x:c r="J92" s="137"/>
      <x:c r="K92" s="122" t="n">
        <x:f>SUM(G92:J92)</x:f>
        <x:v>0</x:v>
      </x:c>
      <x:c r="L92" s="137"/>
      <x:c r="M92" s="137"/>
      <x:c r="N92" s="122" t="n">
        <x:f>M92-K92</x:f>
        <x:v>0</x:v>
      </x:c>
      <x:c r="O92" s="141" t="str">
        <x:f>IF(L92="","",L92-B92)</x:f>
      </x:c>
      <x:c r="P92" s="122" t="str">
        <x:f>IF(A92="","",Assumptions!$C$9)</x:f>
      </x:c>
      <x:c r="Q92" s="122" t="n">
        <x:f>N92-P92</x:f>
        <x:v>0</x:v>
      </x:c>
      <x:c r="R92" s="136"/>
      <x:c r="S92" s="12"/>
      <x:c r="T92" s="12"/>
      <x:c r="U92" s="12"/>
      <x:c r="V92" s="12"/>
      <x:c r="W92" s="12"/>
      <x:c r="X92" s="12"/>
      <x:c r="Y92" s="12"/>
      <x:c r="Z92" s="12"/>
    </x:row>
    <x:row r="93">
      <x:c r="A93" s="136"/>
      <x:c r="B93" s="135"/>
      <x:c r="C93" s="136"/>
      <x:c r="D93" s="136"/>
      <x:c r="E93" s="136"/>
      <x:c r="F93" s="136"/>
      <x:c r="G93" s="137"/>
      <x:c r="H93" s="137"/>
      <x:c r="I93" s="137"/>
      <x:c r="J93" s="137"/>
      <x:c r="K93" s="122" t="n">
        <x:f>SUM(G93:J93)</x:f>
        <x:v>0</x:v>
      </x:c>
      <x:c r="L93" s="137"/>
      <x:c r="M93" s="137"/>
      <x:c r="N93" s="122" t="n">
        <x:f>M93-K93</x:f>
        <x:v>0</x:v>
      </x:c>
      <x:c r="O93" s="141" t="str">
        <x:f>IF(L93="","",L93-B93)</x:f>
      </x:c>
      <x:c r="P93" s="122" t="str">
        <x:f>IF(A93="","",Assumptions!$C$9)</x:f>
      </x:c>
      <x:c r="Q93" s="122" t="n">
        <x:f>N93-P93</x:f>
        <x:v>0</x:v>
      </x:c>
      <x:c r="R93" s="136"/>
      <x:c r="S93" s="12"/>
      <x:c r="T93" s="12"/>
      <x:c r="U93" s="12"/>
      <x:c r="V93" s="12"/>
      <x:c r="W93" s="12"/>
      <x:c r="X93" s="12"/>
      <x:c r="Y93" s="12"/>
      <x:c r="Z93" s="12"/>
    </x:row>
    <x:row r="94">
      <x:c r="A94" s="136"/>
      <x:c r="B94" s="135"/>
      <x:c r="C94" s="136"/>
      <x:c r="D94" s="136"/>
      <x:c r="E94" s="136"/>
      <x:c r="F94" s="136"/>
      <x:c r="G94" s="137"/>
      <x:c r="H94" s="137"/>
      <x:c r="I94" s="137"/>
      <x:c r="J94" s="137"/>
      <x:c r="K94" s="122" t="n">
        <x:f>SUM(G94:J94)</x:f>
        <x:v>0</x:v>
      </x:c>
      <x:c r="L94" s="137"/>
      <x:c r="M94" s="137"/>
      <x:c r="N94" s="122" t="n">
        <x:f>M94-K94</x:f>
        <x:v>0</x:v>
      </x:c>
      <x:c r="O94" s="141" t="str">
        <x:f>IF(L94="","",L94-B94)</x:f>
      </x:c>
      <x:c r="P94" s="122" t="str">
        <x:f>IF(A94="","",Assumptions!$C$9)</x:f>
      </x:c>
      <x:c r="Q94" s="122" t="n">
        <x:f>N94-P94</x:f>
        <x:v>0</x:v>
      </x:c>
      <x:c r="R94" s="136"/>
      <x:c r="S94" s="12"/>
      <x:c r="T94" s="12"/>
      <x:c r="U94" s="12"/>
      <x:c r="V94" s="12"/>
      <x:c r="W94" s="12"/>
      <x:c r="X94" s="12"/>
      <x:c r="Y94" s="12"/>
      <x:c r="Z94" s="12"/>
    </x:row>
    <x:row r="95">
      <x:c r="A95" s="136"/>
      <x:c r="B95" s="135"/>
      <x:c r="C95" s="136"/>
      <x:c r="D95" s="136"/>
      <x:c r="E95" s="136"/>
      <x:c r="F95" s="136"/>
      <x:c r="G95" s="137"/>
      <x:c r="H95" s="137"/>
      <x:c r="I95" s="137"/>
      <x:c r="J95" s="137"/>
      <x:c r="K95" s="122" t="n">
        <x:f>SUM(G95:J95)</x:f>
        <x:v>0</x:v>
      </x:c>
      <x:c r="L95" s="137"/>
      <x:c r="M95" s="137"/>
      <x:c r="N95" s="122" t="n">
        <x:f>M95-K95</x:f>
        <x:v>0</x:v>
      </x:c>
      <x:c r="O95" s="141" t="str">
        <x:f>IF(L95="","",L95-B95)</x:f>
      </x:c>
      <x:c r="P95" s="122" t="str">
        <x:f>IF(A95="","",Assumptions!$C$9)</x:f>
      </x:c>
      <x:c r="Q95" s="122" t="n">
        <x:f>N95-P95</x:f>
        <x:v>0</x:v>
      </x:c>
      <x:c r="R95" s="136"/>
      <x:c r="S95" s="12"/>
      <x:c r="T95" s="12"/>
      <x:c r="U95" s="12"/>
      <x:c r="V95" s="12"/>
      <x:c r="W95" s="12"/>
      <x:c r="X95" s="12"/>
      <x:c r="Y95" s="12"/>
      <x:c r="Z95" s="12"/>
    </x:row>
    <x:row r="96">
      <x:c r="A96" s="136"/>
      <x:c r="B96" s="135"/>
      <x:c r="C96" s="136"/>
      <x:c r="D96" s="136"/>
      <x:c r="E96" s="136"/>
      <x:c r="F96" s="136"/>
      <x:c r="G96" s="137"/>
      <x:c r="H96" s="137"/>
      <x:c r="I96" s="137"/>
      <x:c r="J96" s="137"/>
      <x:c r="K96" s="122" t="n">
        <x:f>SUM(G96:J96)</x:f>
        <x:v>0</x:v>
      </x:c>
      <x:c r="L96" s="137"/>
      <x:c r="M96" s="137"/>
      <x:c r="N96" s="122" t="n">
        <x:f>M96-K96</x:f>
        <x:v>0</x:v>
      </x:c>
      <x:c r="O96" s="141" t="str">
        <x:f>IF(L96="","",L96-B96)</x:f>
      </x:c>
      <x:c r="P96" s="122" t="str">
        <x:f>IF(A96="","",Assumptions!$C$9)</x:f>
      </x:c>
      <x:c r="Q96" s="122" t="n">
        <x:f>N96-P96</x:f>
        <x:v>0</x:v>
      </x:c>
      <x:c r="R96" s="136"/>
      <x:c r="S96" s="12"/>
      <x:c r="T96" s="12"/>
      <x:c r="U96" s="12"/>
      <x:c r="V96" s="12"/>
      <x:c r="W96" s="12"/>
      <x:c r="X96" s="12"/>
      <x:c r="Y96" s="12"/>
      <x:c r="Z96" s="12"/>
    </x:row>
    <x:row r="97">
      <x:c r="A97" s="136"/>
      <x:c r="B97" s="135"/>
      <x:c r="C97" s="136"/>
      <x:c r="D97" s="136"/>
      <x:c r="E97" s="136"/>
      <x:c r="F97" s="136"/>
      <x:c r="G97" s="137"/>
      <x:c r="H97" s="137"/>
      <x:c r="I97" s="137"/>
      <x:c r="J97" s="137"/>
      <x:c r="K97" s="122" t="n">
        <x:f>SUM(G97:J97)</x:f>
        <x:v>0</x:v>
      </x:c>
      <x:c r="L97" s="137"/>
      <x:c r="M97" s="137"/>
      <x:c r="N97" s="122" t="n">
        <x:f>M97-K97</x:f>
        <x:v>0</x:v>
      </x:c>
      <x:c r="O97" s="141" t="str">
        <x:f>IF(L97="","",L97-B97)</x:f>
      </x:c>
      <x:c r="P97" s="122" t="str">
        <x:f>IF(A97="","",Assumptions!$C$9)</x:f>
      </x:c>
      <x:c r="Q97" s="122" t="n">
        <x:f>N97-P97</x:f>
        <x:v>0</x:v>
      </x:c>
      <x:c r="R97" s="136"/>
      <x:c r="S97" s="12"/>
      <x:c r="T97" s="12"/>
      <x:c r="U97" s="12"/>
      <x:c r="V97" s="12"/>
      <x:c r="W97" s="12"/>
      <x:c r="X97" s="12"/>
      <x:c r="Y97" s="12"/>
      <x:c r="Z97" s="12"/>
    </x:row>
    <x:row r="98">
      <x:c r="A98" s="136"/>
      <x:c r="B98" s="135"/>
      <x:c r="C98" s="136"/>
      <x:c r="D98" s="136"/>
      <x:c r="E98" s="136"/>
      <x:c r="F98" s="136"/>
      <x:c r="G98" s="137"/>
      <x:c r="H98" s="137"/>
      <x:c r="I98" s="137"/>
      <x:c r="J98" s="137"/>
      <x:c r="K98" s="122" t="n">
        <x:f>SUM(G98:J98)</x:f>
        <x:v>0</x:v>
      </x:c>
      <x:c r="L98" s="137"/>
      <x:c r="M98" s="137"/>
      <x:c r="N98" s="122" t="n">
        <x:f>M98-K98</x:f>
        <x:v>0</x:v>
      </x:c>
      <x:c r="O98" s="141" t="str">
        <x:f>IF(L98="","",L98-B98)</x:f>
      </x:c>
      <x:c r="P98" s="122" t="str">
        <x:f>IF(A98="","",Assumptions!$C$9)</x:f>
      </x:c>
      <x:c r="Q98" s="122" t="n">
        <x:f>N98-P98</x:f>
        <x:v>0</x:v>
      </x:c>
      <x:c r="R98" s="136"/>
      <x:c r="S98" s="12"/>
      <x:c r="T98" s="12"/>
      <x:c r="U98" s="12"/>
      <x:c r="V98" s="12"/>
      <x:c r="W98" s="12"/>
      <x:c r="X98" s="12"/>
      <x:c r="Y98" s="12"/>
      <x:c r="Z98" s="12"/>
    </x:row>
    <x:row r="99">
      <x:c r="A99" s="136"/>
      <x:c r="B99" s="135"/>
      <x:c r="C99" s="136"/>
      <x:c r="D99" s="136"/>
      <x:c r="E99" s="136"/>
      <x:c r="F99" s="136"/>
      <x:c r="G99" s="137"/>
      <x:c r="H99" s="137"/>
      <x:c r="I99" s="137"/>
      <x:c r="J99" s="137"/>
      <x:c r="K99" s="122" t="n">
        <x:f>SUM(G99:J99)</x:f>
        <x:v>0</x:v>
      </x:c>
      <x:c r="L99" s="137"/>
      <x:c r="M99" s="137"/>
      <x:c r="N99" s="122" t="n">
        <x:f>M99-K99</x:f>
        <x:v>0</x:v>
      </x:c>
      <x:c r="O99" s="141" t="str">
        <x:f>IF(L99="","",L99-B99)</x:f>
      </x:c>
      <x:c r="P99" s="122" t="str">
        <x:f>IF(A99="","",Assumptions!$C$9)</x:f>
      </x:c>
      <x:c r="Q99" s="122" t="n">
        <x:f>N99-P99</x:f>
        <x:v>0</x:v>
      </x:c>
      <x:c r="R99" s="136"/>
      <x:c r="S99" s="12"/>
      <x:c r="T99" s="12"/>
      <x:c r="U99" s="12"/>
      <x:c r="V99" s="12"/>
      <x:c r="W99" s="12"/>
      <x:c r="X99" s="12"/>
      <x:c r="Y99" s="12"/>
      <x:c r="Z99" s="12"/>
    </x:row>
    <x:row r="100">
      <x:c r="A100" s="136"/>
      <x:c r="B100" s="135"/>
      <x:c r="C100" s="136"/>
      <x:c r="D100" s="136"/>
      <x:c r="E100" s="136"/>
      <x:c r="F100" s="136"/>
      <x:c r="G100" s="137"/>
      <x:c r="H100" s="137"/>
      <x:c r="I100" s="137"/>
      <x:c r="J100" s="137"/>
      <x:c r="K100" s="122" t="n">
        <x:f>SUM(G100:J100)</x:f>
        <x:v>0</x:v>
      </x:c>
      <x:c r="L100" s="137"/>
      <x:c r="M100" s="137"/>
      <x:c r="N100" s="122" t="n">
        <x:f>M100-K100</x:f>
        <x:v>0</x:v>
      </x:c>
      <x:c r="O100" s="141" t="str">
        <x:f>IF(L100="","",L100-B100)</x:f>
      </x:c>
      <x:c r="P100" s="122" t="str">
        <x:f>IF(A100="","",Assumptions!$C$9)</x:f>
      </x:c>
      <x:c r="Q100" s="122" t="n">
        <x:f>N100-P100</x:f>
        <x:v>0</x:v>
      </x:c>
      <x:c r="R100" s="136"/>
      <x:c r="S100" s="12"/>
      <x:c r="T100" s="12"/>
      <x:c r="U100" s="12"/>
      <x:c r="V100" s="12"/>
      <x:c r="W100" s="12"/>
      <x:c r="X100" s="12"/>
      <x:c r="Y100" s="12"/>
      <x:c r="Z100" s="12"/>
    </x:row>
    <x:row r="101">
      <x:c r="A101" s="136"/>
      <x:c r="B101" s="135"/>
      <x:c r="C101" s="136"/>
      <x:c r="D101" s="136"/>
      <x:c r="E101" s="136"/>
      <x:c r="F101" s="136"/>
      <x:c r="G101" s="137"/>
      <x:c r="H101" s="137"/>
      <x:c r="I101" s="137"/>
      <x:c r="J101" s="137"/>
      <x:c r="K101" s="122" t="n">
        <x:f>SUM(G101:J101)</x:f>
        <x:v>0</x:v>
      </x:c>
      <x:c r="L101" s="137"/>
      <x:c r="M101" s="137"/>
      <x:c r="N101" s="122" t="n">
        <x:f>M101-K101</x:f>
        <x:v>0</x:v>
      </x:c>
      <x:c r="O101" s="141" t="str">
        <x:f>IF(L101="","",L101-B101)</x:f>
      </x:c>
      <x:c r="P101" s="122" t="str">
        <x:f>IF(A101="","",Assumptions!$C$9)</x:f>
      </x:c>
      <x:c r="Q101" s="122" t="n">
        <x:f>N101-P101</x:f>
        <x:v>0</x:v>
      </x:c>
      <x:c r="R101" s="136"/>
      <x:c r="S101" s="12"/>
      <x:c r="T101" s="12"/>
      <x:c r="U101" s="12"/>
      <x:c r="V101" s="12"/>
      <x:c r="W101" s="12"/>
      <x:c r="X101" s="12"/>
      <x:c r="Y101" s="12"/>
      <x:c r="Z101" s="12"/>
    </x:row>
    <x:row r="102">
      <x:c r="A102" s="136"/>
      <x:c r="B102" s="135"/>
      <x:c r="C102" s="136"/>
      <x:c r="D102" s="136"/>
      <x:c r="E102" s="136"/>
      <x:c r="F102" s="136"/>
      <x:c r="G102" s="137"/>
      <x:c r="H102" s="137"/>
      <x:c r="I102" s="137"/>
      <x:c r="J102" s="137"/>
      <x:c r="K102" s="122" t="n">
        <x:f>SUM(G102:J102)</x:f>
        <x:v>0</x:v>
      </x:c>
      <x:c r="L102" s="137"/>
      <x:c r="M102" s="137"/>
      <x:c r="N102" s="122" t="n">
        <x:f>M102-K102</x:f>
        <x:v>0</x:v>
      </x:c>
      <x:c r="O102" s="141" t="str">
        <x:f>IF(L102="","",L102-B102)</x:f>
      </x:c>
      <x:c r="P102" s="122" t="str">
        <x:f>IF(A102="","",Assumptions!$C$9)</x:f>
      </x:c>
      <x:c r="Q102" s="122" t="n">
        <x:f>N102-P102</x:f>
        <x:v>0</x:v>
      </x:c>
      <x:c r="R102" s="136"/>
      <x:c r="S102" s="12"/>
      <x:c r="T102" s="12"/>
      <x:c r="U102" s="12"/>
      <x:c r="V102" s="12"/>
      <x:c r="W102" s="12"/>
      <x:c r="X102" s="12"/>
      <x:c r="Y102" s="12"/>
      <x:c r="Z102" s="12"/>
    </x:row>
    <x:row r="103">
      <x:c r="A103" s="136"/>
      <x:c r="B103" s="135"/>
      <x:c r="C103" s="136"/>
      <x:c r="D103" s="136"/>
      <x:c r="E103" s="136"/>
      <x:c r="F103" s="136"/>
      <x:c r="G103" s="137"/>
      <x:c r="H103" s="137"/>
      <x:c r="I103" s="137"/>
      <x:c r="J103" s="137"/>
      <x:c r="K103" s="122" t="n">
        <x:f>SUM(G103:J103)</x:f>
        <x:v>0</x:v>
      </x:c>
      <x:c r="L103" s="137"/>
      <x:c r="M103" s="137"/>
      <x:c r="N103" s="122" t="n">
        <x:f>M103-K103</x:f>
        <x:v>0</x:v>
      </x:c>
      <x:c r="O103" s="141" t="str">
        <x:f>IF(L103="","",L103-B103)</x:f>
      </x:c>
      <x:c r="P103" s="122" t="str">
        <x:f>IF(A103="","",Assumptions!$C$9)</x:f>
      </x:c>
      <x:c r="Q103" s="122" t="n">
        <x:f>N103-P103</x:f>
        <x:v>0</x:v>
      </x:c>
      <x:c r="R103" s="136"/>
      <x:c r="S103" s="12"/>
      <x:c r="T103" s="12"/>
      <x:c r="U103" s="12"/>
      <x:c r="V103" s="12"/>
      <x:c r="W103" s="12"/>
      <x:c r="X103" s="12"/>
      <x:c r="Y103" s="12"/>
      <x:c r="Z103" s="12"/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2"/>
      <x:c r="P104" s="12"/>
      <x:c r="Q104" s="12"/>
      <x:c r="R104" s="12"/>
      <x:c r="S104" s="12"/>
      <x:c r="T104" s="12"/>
      <x:c r="U104" s="12"/>
      <x:c r="V104" s="12"/>
      <x:c r="W104" s="12"/>
      <x:c r="X104" s="12"/>
      <x:c r="Y104" s="12"/>
      <x:c r="Z104" s="12"/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2"/>
      <x:c r="P105" s="12"/>
      <x:c r="Q105" s="12"/>
      <x:c r="R105" s="12"/>
      <x:c r="S105" s="12"/>
      <x:c r="T105" s="12"/>
      <x:c r="U105" s="12"/>
      <x:c r="V105" s="12"/>
      <x:c r="W105" s="12"/>
      <x:c r="X105" s="12"/>
      <x:c r="Y105" s="12"/>
      <x:c r="Z105" s="12"/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2"/>
      <x:c r="P106" s="12"/>
      <x:c r="Q106" s="12"/>
      <x:c r="R106" s="12"/>
      <x:c r="S106" s="12"/>
      <x:c r="T106" s="12"/>
      <x:c r="U106" s="12"/>
      <x:c r="V106" s="12"/>
      <x:c r="W106" s="12"/>
      <x:c r="X106" s="12"/>
      <x:c r="Y106" s="12"/>
      <x:c r="Z106" s="12"/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2"/>
      <x:c r="P107" s="12"/>
      <x:c r="Q107" s="12"/>
      <x:c r="R107" s="12"/>
      <x:c r="S107" s="12"/>
      <x:c r="T107" s="12"/>
      <x:c r="U107" s="12"/>
      <x:c r="V107" s="12"/>
      <x:c r="W107" s="12"/>
      <x:c r="X107" s="12"/>
      <x:c r="Y107" s="12"/>
      <x:c r="Z107" s="12"/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2"/>
      <x:c r="P108" s="12"/>
      <x:c r="Q108" s="12"/>
      <x:c r="R108" s="12"/>
      <x:c r="S108" s="12"/>
      <x:c r="T108" s="12"/>
      <x:c r="U108" s="12"/>
      <x:c r="V108" s="12"/>
      <x:c r="W108" s="12"/>
      <x:c r="X108" s="12"/>
      <x:c r="Y108" s="12"/>
      <x:c r="Z108" s="12"/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2"/>
      <x:c r="P109" s="12"/>
      <x:c r="Q109" s="12"/>
      <x:c r="R109" s="12"/>
      <x:c r="S109" s="12"/>
      <x:c r="T109" s="12"/>
      <x:c r="U109" s="12"/>
      <x:c r="V109" s="12"/>
      <x:c r="W109" s="12"/>
      <x:c r="X109" s="12"/>
      <x:c r="Y109" s="12"/>
      <x:c r="Z109" s="12"/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2"/>
      <x:c r="P110" s="12"/>
      <x:c r="Q110" s="12"/>
      <x:c r="R110" s="12"/>
      <x:c r="S110" s="12"/>
      <x:c r="T110" s="12"/>
      <x:c r="U110" s="12"/>
      <x:c r="V110" s="12"/>
      <x:c r="W110" s="12"/>
      <x:c r="X110" s="12"/>
      <x:c r="Y110" s="12"/>
      <x:c r="Z110" s="12"/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2"/>
      <x:c r="P111" s="12"/>
      <x:c r="Q111" s="12"/>
      <x:c r="R111" s="12"/>
      <x:c r="S111" s="12"/>
      <x:c r="T111" s="12"/>
      <x:c r="U111" s="12"/>
      <x:c r="V111" s="12"/>
      <x:c r="W111" s="12"/>
      <x:c r="X111" s="12"/>
      <x:c r="Y111" s="12"/>
      <x:c r="Z111" s="12"/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2"/>
      <x:c r="P112" s="12"/>
      <x:c r="Q112" s="12"/>
      <x:c r="R112" s="12"/>
      <x:c r="S112" s="12"/>
      <x:c r="T112" s="12"/>
      <x:c r="U112" s="12"/>
      <x:c r="V112" s="12"/>
      <x:c r="W112" s="12"/>
      <x:c r="X112" s="12"/>
      <x:c r="Y112" s="12"/>
      <x:c r="Z112" s="12"/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2"/>
      <x:c r="P113" s="12"/>
      <x:c r="Q113" s="12"/>
      <x:c r="R113" s="12"/>
      <x:c r="S113" s="12"/>
      <x:c r="T113" s="12"/>
      <x:c r="U113" s="12"/>
      <x:c r="V113" s="12"/>
      <x:c r="W113" s="12"/>
      <x:c r="X113" s="12"/>
      <x:c r="Y113" s="12"/>
      <x:c r="Z113" s="12"/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2"/>
      <x:c r="P114" s="12"/>
      <x:c r="Q114" s="12"/>
      <x:c r="R114" s="12"/>
      <x:c r="S114" s="12"/>
      <x:c r="T114" s="12"/>
      <x:c r="U114" s="12"/>
      <x:c r="V114" s="12"/>
      <x:c r="W114" s="12"/>
      <x:c r="X114" s="12"/>
      <x:c r="Y114" s="12"/>
      <x:c r="Z114" s="12"/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2"/>
      <x:c r="P115" s="12"/>
      <x:c r="Q115" s="12"/>
      <x:c r="R115" s="12"/>
      <x:c r="S115" s="12"/>
      <x:c r="T115" s="12"/>
      <x:c r="U115" s="12"/>
      <x:c r="V115" s="12"/>
      <x:c r="W115" s="12"/>
      <x:c r="X115" s="12"/>
      <x:c r="Y115" s="12"/>
      <x:c r="Z115" s="12"/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2"/>
      <x:c r="P116" s="12"/>
      <x:c r="Q116" s="12"/>
      <x:c r="R116" s="12"/>
      <x:c r="S116" s="12"/>
      <x:c r="T116" s="12"/>
      <x:c r="U116" s="12"/>
      <x:c r="V116" s="12"/>
      <x:c r="W116" s="12"/>
      <x:c r="X116" s="12"/>
      <x:c r="Y116" s="12"/>
      <x:c r="Z116" s="12"/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2"/>
      <x:c r="P117" s="12"/>
      <x:c r="Q117" s="12"/>
      <x:c r="R117" s="12"/>
      <x:c r="S117" s="12"/>
      <x:c r="T117" s="12"/>
      <x:c r="U117" s="12"/>
      <x:c r="V117" s="12"/>
      <x:c r="W117" s="12"/>
      <x:c r="X117" s="12"/>
      <x:c r="Y117" s="12"/>
      <x:c r="Z117" s="12"/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2"/>
      <x:c r="P118" s="12"/>
      <x:c r="Q118" s="12"/>
      <x:c r="R118" s="12"/>
      <x:c r="S118" s="12"/>
      <x:c r="T118" s="12"/>
      <x:c r="U118" s="12"/>
      <x:c r="V118" s="12"/>
      <x:c r="W118" s="12"/>
      <x:c r="X118" s="12"/>
      <x:c r="Y118" s="12"/>
      <x:c r="Z118" s="12"/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2"/>
      <x:c r="P119" s="12"/>
      <x:c r="Q119" s="12"/>
      <x:c r="R119" s="12"/>
      <x:c r="S119" s="12"/>
      <x:c r="T119" s="12"/>
      <x:c r="U119" s="12"/>
      <x:c r="V119" s="12"/>
      <x:c r="W119" s="12"/>
      <x:c r="X119" s="12"/>
      <x:c r="Y119" s="12"/>
      <x:c r="Z119" s="12"/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2"/>
      <x:c r="P120" s="12"/>
      <x:c r="Q120" s="12"/>
      <x:c r="R120" s="12"/>
      <x:c r="S120" s="12"/>
      <x:c r="T120" s="12"/>
      <x:c r="U120" s="12"/>
      <x:c r="V120" s="12"/>
      <x:c r="W120" s="12"/>
      <x:c r="X120" s="12"/>
      <x:c r="Y120" s="12"/>
      <x:c r="Z120" s="12"/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2"/>
      <x:c r="P121" s="12"/>
      <x:c r="Q121" s="12"/>
      <x:c r="R121" s="12"/>
      <x:c r="S121" s="12"/>
      <x:c r="T121" s="12"/>
      <x:c r="U121" s="12"/>
      <x:c r="V121" s="12"/>
      <x:c r="W121" s="12"/>
      <x:c r="X121" s="12"/>
      <x:c r="Y121" s="12"/>
      <x:c r="Z121" s="12"/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2"/>
      <x:c r="P122" s="12"/>
      <x:c r="Q122" s="12"/>
      <x:c r="R122" s="12"/>
      <x:c r="S122" s="12"/>
      <x:c r="T122" s="12"/>
      <x:c r="U122" s="12"/>
      <x:c r="V122" s="12"/>
      <x:c r="W122" s="12"/>
      <x:c r="X122" s="12"/>
      <x:c r="Y122" s="12"/>
      <x:c r="Z122" s="12"/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2"/>
      <x:c r="P123" s="12"/>
      <x:c r="Q123" s="12"/>
      <x:c r="R123" s="12"/>
      <x:c r="S123" s="12"/>
      <x:c r="T123" s="12"/>
      <x:c r="U123" s="12"/>
      <x:c r="V123" s="12"/>
      <x:c r="W123" s="12"/>
      <x:c r="X123" s="12"/>
      <x:c r="Y123" s="12"/>
      <x:c r="Z123" s="12"/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2"/>
      <x:c r="P124" s="12"/>
      <x:c r="Q124" s="12"/>
      <x:c r="R124" s="12"/>
      <x:c r="S124" s="12"/>
      <x:c r="T124" s="12"/>
      <x:c r="U124" s="12"/>
      <x:c r="V124" s="12"/>
      <x:c r="W124" s="12"/>
      <x:c r="X124" s="12"/>
      <x:c r="Y124" s="12"/>
      <x:c r="Z124" s="12"/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2"/>
      <x:c r="P125" s="12"/>
      <x:c r="Q125" s="12"/>
      <x:c r="R125" s="12"/>
      <x:c r="S125" s="12"/>
      <x:c r="T125" s="12"/>
      <x:c r="U125" s="12"/>
      <x:c r="V125" s="12"/>
      <x:c r="W125" s="12"/>
      <x:c r="X125" s="12"/>
      <x:c r="Y125" s="12"/>
      <x:c r="Z125" s="12"/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2"/>
      <x:c r="P126" s="12"/>
      <x:c r="Q126" s="12"/>
      <x:c r="R126" s="12"/>
      <x:c r="S126" s="12"/>
      <x:c r="T126" s="12"/>
      <x:c r="U126" s="12"/>
      <x:c r="V126" s="12"/>
      <x:c r="W126" s="12"/>
      <x:c r="X126" s="12"/>
      <x:c r="Y126" s="12"/>
      <x:c r="Z126" s="12"/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2"/>
      <x:c r="P127" s="12"/>
      <x:c r="Q127" s="12"/>
      <x:c r="R127" s="12"/>
      <x:c r="S127" s="12"/>
      <x:c r="T127" s="12"/>
      <x:c r="U127" s="12"/>
      <x:c r="V127" s="12"/>
      <x:c r="W127" s="12"/>
      <x:c r="X127" s="12"/>
      <x:c r="Y127" s="12"/>
      <x:c r="Z127" s="12"/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2"/>
      <x:c r="P128" s="12"/>
      <x:c r="Q128" s="12"/>
      <x:c r="R128" s="12"/>
      <x:c r="S128" s="12"/>
      <x:c r="T128" s="12"/>
      <x:c r="U128" s="12"/>
      <x:c r="V128" s="12"/>
      <x:c r="W128" s="12"/>
      <x:c r="X128" s="12"/>
      <x:c r="Y128" s="12"/>
      <x:c r="Z128" s="12"/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2"/>
      <x:c r="P129" s="12"/>
      <x:c r="Q129" s="12"/>
      <x:c r="R129" s="12"/>
      <x:c r="S129" s="12"/>
      <x:c r="T129" s="12"/>
      <x:c r="U129" s="12"/>
      <x:c r="V129" s="12"/>
      <x:c r="W129" s="12"/>
      <x:c r="X129" s="12"/>
      <x:c r="Y129" s="12"/>
      <x:c r="Z129" s="12"/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2"/>
      <x:c r="P130" s="12"/>
      <x:c r="Q130" s="12"/>
      <x:c r="R130" s="12"/>
      <x:c r="S130" s="12"/>
      <x:c r="T130" s="12"/>
      <x:c r="U130" s="12"/>
      <x:c r="V130" s="12"/>
      <x:c r="W130" s="12"/>
      <x:c r="X130" s="12"/>
      <x:c r="Y130" s="12"/>
      <x:c r="Z130" s="12"/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2"/>
      <x:c r="P131" s="12"/>
      <x:c r="Q131" s="12"/>
      <x:c r="R131" s="12"/>
      <x:c r="S131" s="12"/>
      <x:c r="T131" s="12"/>
      <x:c r="U131" s="12"/>
      <x:c r="V131" s="12"/>
      <x:c r="W131" s="12"/>
      <x:c r="X131" s="12"/>
      <x:c r="Y131" s="12"/>
      <x:c r="Z131" s="12"/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2"/>
      <x:c r="P132" s="12"/>
      <x:c r="Q132" s="12"/>
      <x:c r="R132" s="12"/>
      <x:c r="S132" s="12"/>
      <x:c r="T132" s="12"/>
      <x:c r="U132" s="12"/>
      <x:c r="V132" s="12"/>
      <x:c r="W132" s="12"/>
      <x:c r="X132" s="12"/>
      <x:c r="Y132" s="12"/>
      <x:c r="Z132" s="12"/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2"/>
      <x:c r="P133" s="12"/>
      <x:c r="Q133" s="12"/>
      <x:c r="R133" s="12"/>
      <x:c r="S133" s="12"/>
      <x:c r="T133" s="12"/>
      <x:c r="U133" s="12"/>
      <x:c r="V133" s="12"/>
      <x:c r="W133" s="12"/>
      <x:c r="X133" s="12"/>
      <x:c r="Y133" s="12"/>
      <x:c r="Z133" s="12"/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2"/>
      <x:c r="P134" s="12"/>
      <x:c r="Q134" s="12"/>
      <x:c r="R134" s="12"/>
      <x:c r="S134" s="12"/>
      <x:c r="T134" s="12"/>
      <x:c r="U134" s="12"/>
      <x:c r="V134" s="12"/>
      <x:c r="W134" s="12"/>
      <x:c r="X134" s="12"/>
      <x:c r="Y134" s="12"/>
      <x:c r="Z134" s="12"/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2"/>
      <x:c r="P135" s="12"/>
      <x:c r="Q135" s="12"/>
      <x:c r="R135" s="12"/>
      <x:c r="S135" s="12"/>
      <x:c r="T135" s="12"/>
      <x:c r="U135" s="12"/>
      <x:c r="V135" s="12"/>
      <x:c r="W135" s="12"/>
      <x:c r="X135" s="12"/>
      <x:c r="Y135" s="12"/>
      <x:c r="Z135" s="12"/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2"/>
      <x:c r="P136" s="12"/>
      <x:c r="Q136" s="12"/>
      <x:c r="R136" s="12"/>
      <x:c r="S136" s="12"/>
      <x:c r="T136" s="12"/>
      <x:c r="U136" s="12"/>
      <x:c r="V136" s="12"/>
      <x:c r="W136" s="12"/>
      <x:c r="X136" s="12"/>
      <x:c r="Y136" s="12"/>
      <x:c r="Z136" s="12"/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2"/>
      <x:c r="P137" s="12"/>
      <x:c r="Q137" s="12"/>
      <x:c r="R137" s="12"/>
      <x:c r="S137" s="12"/>
      <x:c r="T137" s="12"/>
      <x:c r="U137" s="12"/>
      <x:c r="V137" s="12"/>
      <x:c r="W137" s="12"/>
      <x:c r="X137" s="12"/>
      <x:c r="Y137" s="12"/>
      <x:c r="Z137" s="12"/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2"/>
      <x:c r="P138" s="12"/>
      <x:c r="Q138" s="12"/>
      <x:c r="R138" s="12"/>
      <x:c r="S138" s="12"/>
      <x:c r="T138" s="12"/>
      <x:c r="U138" s="12"/>
      <x:c r="V138" s="12"/>
      <x:c r="W138" s="12"/>
      <x:c r="X138" s="12"/>
      <x:c r="Y138" s="12"/>
      <x:c r="Z138" s="12"/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2"/>
      <x:c r="P139" s="12"/>
      <x:c r="Q139" s="12"/>
      <x:c r="R139" s="12"/>
      <x:c r="S139" s="12"/>
      <x:c r="T139" s="12"/>
      <x:c r="U139" s="12"/>
      <x:c r="V139" s="12"/>
      <x:c r="W139" s="12"/>
      <x:c r="X139" s="12"/>
      <x:c r="Y139" s="12"/>
      <x:c r="Z139" s="12"/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2"/>
      <x:c r="P140" s="12"/>
      <x:c r="Q140" s="12"/>
      <x:c r="R140" s="12"/>
      <x:c r="S140" s="12"/>
      <x:c r="T140" s="12"/>
      <x:c r="U140" s="12"/>
      <x:c r="V140" s="12"/>
      <x:c r="W140" s="12"/>
      <x:c r="X140" s="12"/>
      <x:c r="Y140" s="12"/>
      <x:c r="Z140" s="12"/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2"/>
      <x:c r="P141" s="12"/>
      <x:c r="Q141" s="12"/>
      <x:c r="R141" s="12"/>
      <x:c r="S141" s="12"/>
      <x:c r="T141" s="12"/>
      <x:c r="U141" s="12"/>
      <x:c r="V141" s="12"/>
      <x:c r="W141" s="12"/>
      <x:c r="X141" s="12"/>
      <x:c r="Y141" s="12"/>
      <x:c r="Z141" s="12"/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2"/>
      <x:c r="P142" s="12"/>
      <x:c r="Q142" s="12"/>
      <x:c r="R142" s="12"/>
      <x:c r="S142" s="12"/>
      <x:c r="T142" s="12"/>
      <x:c r="U142" s="12"/>
      <x:c r="V142" s="12"/>
      <x:c r="W142" s="12"/>
      <x:c r="X142" s="12"/>
      <x:c r="Y142" s="12"/>
      <x:c r="Z142" s="12"/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2"/>
      <x:c r="P143" s="12"/>
      <x:c r="Q143" s="12"/>
      <x:c r="R143" s="12"/>
      <x:c r="S143" s="12"/>
      <x:c r="T143" s="12"/>
      <x:c r="U143" s="12"/>
      <x:c r="V143" s="12"/>
      <x:c r="W143" s="12"/>
      <x:c r="X143" s="12"/>
      <x:c r="Y143" s="12"/>
      <x:c r="Z143" s="12"/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2"/>
      <x:c r="P144" s="12"/>
      <x:c r="Q144" s="12"/>
      <x:c r="R144" s="12"/>
      <x:c r="S144" s="12"/>
      <x:c r="T144" s="12"/>
      <x:c r="U144" s="12"/>
      <x:c r="V144" s="12"/>
      <x:c r="W144" s="12"/>
      <x:c r="X144" s="12"/>
      <x:c r="Y144" s="12"/>
      <x:c r="Z144" s="12"/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2"/>
      <x:c r="P145" s="12"/>
      <x:c r="Q145" s="12"/>
      <x:c r="R145" s="12"/>
      <x:c r="S145" s="12"/>
      <x:c r="T145" s="12"/>
      <x:c r="U145" s="12"/>
      <x:c r="V145" s="12"/>
      <x:c r="W145" s="12"/>
      <x:c r="X145" s="12"/>
      <x:c r="Y145" s="12"/>
      <x:c r="Z145" s="12"/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2"/>
      <x:c r="P146" s="12"/>
      <x:c r="Q146" s="12"/>
      <x:c r="R146" s="12"/>
      <x:c r="S146" s="12"/>
      <x:c r="T146" s="12"/>
      <x:c r="U146" s="12"/>
      <x:c r="V146" s="12"/>
      <x:c r="W146" s="12"/>
      <x:c r="X146" s="12"/>
      <x:c r="Y146" s="12"/>
      <x:c r="Z146" s="12"/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2"/>
      <x:c r="P147" s="12"/>
      <x:c r="Q147" s="12"/>
      <x:c r="R147" s="12"/>
      <x:c r="S147" s="12"/>
      <x:c r="T147" s="12"/>
      <x:c r="U147" s="12"/>
      <x:c r="V147" s="12"/>
      <x:c r="W147" s="12"/>
      <x:c r="X147" s="12"/>
      <x:c r="Y147" s="12"/>
      <x:c r="Z147" s="12"/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2"/>
      <x:c r="P148" s="12"/>
      <x:c r="Q148" s="12"/>
      <x:c r="R148" s="12"/>
      <x:c r="S148" s="12"/>
      <x:c r="T148" s="12"/>
      <x:c r="U148" s="12"/>
      <x:c r="V148" s="12"/>
      <x:c r="W148" s="12"/>
      <x:c r="X148" s="12"/>
      <x:c r="Y148" s="12"/>
      <x:c r="Z148" s="12"/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2"/>
      <x:c r="P149" s="12"/>
      <x:c r="Q149" s="12"/>
      <x:c r="R149" s="12"/>
      <x:c r="S149" s="12"/>
      <x:c r="T149" s="12"/>
      <x:c r="U149" s="12"/>
      <x:c r="V149" s="12"/>
      <x:c r="W149" s="12"/>
      <x:c r="X149" s="12"/>
      <x:c r="Y149" s="12"/>
      <x:c r="Z149" s="12"/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2"/>
      <x:c r="P150" s="12"/>
      <x:c r="Q150" s="12"/>
      <x:c r="R150" s="12"/>
      <x:c r="S150" s="12"/>
      <x:c r="T150" s="12"/>
      <x:c r="U150" s="12"/>
      <x:c r="V150" s="12"/>
      <x:c r="W150" s="12"/>
      <x:c r="X150" s="12"/>
      <x:c r="Y150" s="12"/>
      <x:c r="Z150" s="12"/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2"/>
      <x:c r="P151" s="12"/>
      <x:c r="Q151" s="12"/>
      <x:c r="R151" s="12"/>
      <x:c r="S151" s="12"/>
      <x:c r="T151" s="12"/>
      <x:c r="U151" s="12"/>
      <x:c r="V151" s="12"/>
      <x:c r="W151" s="12"/>
      <x:c r="X151" s="12"/>
      <x:c r="Y151" s="12"/>
      <x:c r="Z151" s="12"/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2"/>
      <x:c r="P152" s="12"/>
      <x:c r="Q152" s="12"/>
      <x:c r="R152" s="12"/>
      <x:c r="S152" s="12"/>
      <x:c r="T152" s="12"/>
      <x:c r="U152" s="12"/>
      <x:c r="V152" s="12"/>
      <x:c r="W152" s="12"/>
      <x:c r="X152" s="12"/>
      <x:c r="Y152" s="12"/>
      <x:c r="Z152" s="12"/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2"/>
      <x:c r="P153" s="12"/>
      <x:c r="Q153" s="12"/>
      <x:c r="R153" s="12"/>
      <x:c r="S153" s="12"/>
      <x:c r="T153" s="12"/>
      <x:c r="U153" s="12"/>
      <x:c r="V153" s="12"/>
      <x:c r="W153" s="12"/>
      <x:c r="X153" s="12"/>
      <x:c r="Y153" s="12"/>
      <x:c r="Z153" s="12"/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2"/>
      <x:c r="P154" s="12"/>
      <x:c r="Q154" s="12"/>
      <x:c r="R154" s="12"/>
      <x:c r="S154" s="12"/>
      <x:c r="T154" s="12"/>
      <x:c r="U154" s="12"/>
      <x:c r="V154" s="12"/>
      <x:c r="W154" s="12"/>
      <x:c r="X154" s="12"/>
      <x:c r="Y154" s="12"/>
      <x:c r="Z154" s="12"/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2"/>
      <x:c r="P155" s="12"/>
      <x:c r="Q155" s="12"/>
      <x:c r="R155" s="12"/>
      <x:c r="S155" s="12"/>
      <x:c r="T155" s="12"/>
      <x:c r="U155" s="12"/>
      <x:c r="V155" s="12"/>
      <x:c r="W155" s="12"/>
      <x:c r="X155" s="12"/>
      <x:c r="Y155" s="12"/>
      <x:c r="Z155" s="12"/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2"/>
      <x:c r="P156" s="12"/>
      <x:c r="Q156" s="12"/>
      <x:c r="R156" s="12"/>
      <x:c r="S156" s="12"/>
      <x:c r="T156" s="12"/>
      <x:c r="U156" s="12"/>
      <x:c r="V156" s="12"/>
      <x:c r="W156" s="12"/>
      <x:c r="X156" s="12"/>
      <x:c r="Y156" s="12"/>
      <x:c r="Z156" s="12"/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2"/>
      <x:c r="P157" s="12"/>
      <x:c r="Q157" s="12"/>
      <x:c r="R157" s="12"/>
      <x:c r="S157" s="12"/>
      <x:c r="T157" s="12"/>
      <x:c r="U157" s="12"/>
      <x:c r="V157" s="12"/>
      <x:c r="W157" s="12"/>
      <x:c r="X157" s="12"/>
      <x:c r="Y157" s="12"/>
      <x:c r="Z157" s="12"/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2"/>
      <x:c r="P158" s="12"/>
      <x:c r="Q158" s="12"/>
      <x:c r="R158" s="12"/>
      <x:c r="S158" s="12"/>
      <x:c r="T158" s="12"/>
      <x:c r="U158" s="12"/>
      <x:c r="V158" s="12"/>
      <x:c r="W158" s="12"/>
      <x:c r="X158" s="12"/>
      <x:c r="Y158" s="12"/>
      <x:c r="Z158" s="12"/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2"/>
      <x:c r="P159" s="12"/>
      <x:c r="Q159" s="12"/>
      <x:c r="R159" s="12"/>
      <x:c r="S159" s="12"/>
      <x:c r="T159" s="12"/>
      <x:c r="U159" s="12"/>
      <x:c r="V159" s="12"/>
      <x:c r="W159" s="12"/>
      <x:c r="X159" s="12"/>
      <x:c r="Y159" s="12"/>
      <x:c r="Z159" s="12"/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2"/>
      <x:c r="P160" s="12"/>
      <x:c r="Q160" s="12"/>
      <x:c r="R160" s="12"/>
      <x:c r="S160" s="12"/>
      <x:c r="T160" s="12"/>
      <x:c r="U160" s="12"/>
      <x:c r="V160" s="12"/>
      <x:c r="W160" s="12"/>
      <x:c r="X160" s="12"/>
      <x:c r="Y160" s="12"/>
      <x:c r="Z160" s="12"/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2"/>
      <x:c r="P161" s="12"/>
      <x:c r="Q161" s="12"/>
      <x:c r="R161" s="12"/>
      <x:c r="S161" s="12"/>
      <x:c r="T161" s="12"/>
      <x:c r="U161" s="12"/>
      <x:c r="V161" s="12"/>
      <x:c r="W161" s="12"/>
      <x:c r="X161" s="12"/>
      <x:c r="Y161" s="12"/>
      <x:c r="Z161" s="12"/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2"/>
      <x:c r="P162" s="12"/>
      <x:c r="Q162" s="12"/>
      <x:c r="R162" s="12"/>
      <x:c r="S162" s="12"/>
      <x:c r="T162" s="12"/>
      <x:c r="U162" s="12"/>
      <x:c r="V162" s="12"/>
      <x:c r="W162" s="12"/>
      <x:c r="X162" s="12"/>
      <x:c r="Y162" s="12"/>
      <x:c r="Z162" s="12"/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2"/>
      <x:c r="P163" s="12"/>
      <x:c r="Q163" s="12"/>
      <x:c r="R163" s="12"/>
      <x:c r="S163" s="12"/>
      <x:c r="T163" s="12"/>
      <x:c r="U163" s="12"/>
      <x:c r="V163" s="12"/>
      <x:c r="W163" s="12"/>
      <x:c r="X163" s="12"/>
      <x:c r="Y163" s="12"/>
      <x:c r="Z163" s="12"/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2"/>
      <x:c r="P164" s="12"/>
      <x:c r="Q164" s="12"/>
      <x:c r="R164" s="12"/>
      <x:c r="S164" s="12"/>
      <x:c r="T164" s="12"/>
      <x:c r="U164" s="12"/>
      <x:c r="V164" s="12"/>
      <x:c r="W164" s="12"/>
      <x:c r="X164" s="12"/>
      <x:c r="Y164" s="12"/>
      <x:c r="Z164" s="12"/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2"/>
      <x:c r="P165" s="12"/>
      <x:c r="Q165" s="12"/>
      <x:c r="R165" s="12"/>
      <x:c r="S165" s="12"/>
      <x:c r="T165" s="12"/>
      <x:c r="U165" s="12"/>
      <x:c r="V165" s="12"/>
      <x:c r="W165" s="12"/>
      <x:c r="X165" s="12"/>
      <x:c r="Y165" s="12"/>
      <x:c r="Z165" s="12"/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2"/>
      <x:c r="P166" s="12"/>
      <x:c r="Q166" s="12"/>
      <x:c r="R166" s="12"/>
      <x:c r="S166" s="12"/>
      <x:c r="T166" s="12"/>
      <x:c r="U166" s="12"/>
      <x:c r="V166" s="12"/>
      <x:c r="W166" s="12"/>
      <x:c r="X166" s="12"/>
      <x:c r="Y166" s="12"/>
      <x:c r="Z166" s="12"/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2"/>
      <x:c r="P167" s="12"/>
      <x:c r="Q167" s="12"/>
      <x:c r="R167" s="12"/>
      <x:c r="S167" s="12"/>
      <x:c r="T167" s="12"/>
      <x:c r="U167" s="12"/>
      <x:c r="V167" s="12"/>
      <x:c r="W167" s="12"/>
      <x:c r="X167" s="12"/>
      <x:c r="Y167" s="12"/>
      <x:c r="Z167" s="12"/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2"/>
      <x:c r="P168" s="12"/>
      <x:c r="Q168" s="12"/>
      <x:c r="R168" s="12"/>
      <x:c r="S168" s="12"/>
      <x:c r="T168" s="12"/>
      <x:c r="U168" s="12"/>
      <x:c r="V168" s="12"/>
      <x:c r="W168" s="12"/>
      <x:c r="X168" s="12"/>
      <x:c r="Y168" s="12"/>
      <x:c r="Z168" s="12"/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2"/>
      <x:c r="P169" s="12"/>
      <x:c r="Q169" s="12"/>
      <x:c r="R169" s="12"/>
      <x:c r="S169" s="12"/>
      <x:c r="T169" s="12"/>
      <x:c r="U169" s="12"/>
      <x:c r="V169" s="12"/>
      <x:c r="W169" s="12"/>
      <x:c r="X169" s="12"/>
      <x:c r="Y169" s="12"/>
      <x:c r="Z169" s="12"/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2"/>
      <x:c r="P170" s="12"/>
      <x:c r="Q170" s="12"/>
      <x:c r="R170" s="12"/>
      <x:c r="S170" s="12"/>
      <x:c r="T170" s="12"/>
      <x:c r="U170" s="12"/>
      <x:c r="V170" s="12"/>
      <x:c r="W170" s="12"/>
      <x:c r="X170" s="12"/>
      <x:c r="Y170" s="12"/>
      <x:c r="Z170" s="12"/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2"/>
      <x:c r="P171" s="12"/>
      <x:c r="Q171" s="12"/>
      <x:c r="R171" s="12"/>
      <x:c r="S171" s="12"/>
      <x:c r="T171" s="12"/>
      <x:c r="U171" s="12"/>
      <x:c r="V171" s="12"/>
      <x:c r="W171" s="12"/>
      <x:c r="X171" s="12"/>
      <x:c r="Y171" s="12"/>
      <x:c r="Z171" s="12"/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2"/>
      <x:c r="P172" s="12"/>
      <x:c r="Q172" s="12"/>
      <x:c r="R172" s="12"/>
      <x:c r="S172" s="12"/>
      <x:c r="T172" s="12"/>
      <x:c r="U172" s="12"/>
      <x:c r="V172" s="12"/>
      <x:c r="W172" s="12"/>
      <x:c r="X172" s="12"/>
      <x:c r="Y172" s="12"/>
      <x:c r="Z172" s="12"/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2"/>
      <x:c r="P173" s="12"/>
      <x:c r="Q173" s="12"/>
      <x:c r="R173" s="12"/>
      <x:c r="S173" s="12"/>
      <x:c r="T173" s="12"/>
      <x:c r="U173" s="12"/>
      <x:c r="V173" s="12"/>
      <x:c r="W173" s="12"/>
      <x:c r="X173" s="12"/>
      <x:c r="Y173" s="12"/>
      <x:c r="Z173" s="12"/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2"/>
      <x:c r="P174" s="12"/>
      <x:c r="Q174" s="12"/>
      <x:c r="R174" s="12"/>
      <x:c r="S174" s="12"/>
      <x:c r="T174" s="12"/>
      <x:c r="U174" s="12"/>
      <x:c r="V174" s="12"/>
      <x:c r="W174" s="12"/>
      <x:c r="X174" s="12"/>
      <x:c r="Y174" s="12"/>
      <x:c r="Z174" s="12"/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2"/>
      <x:c r="P175" s="12"/>
      <x:c r="Q175" s="12"/>
      <x:c r="R175" s="12"/>
      <x:c r="S175" s="12"/>
      <x:c r="T175" s="12"/>
      <x:c r="U175" s="12"/>
      <x:c r="V175" s="12"/>
      <x:c r="W175" s="12"/>
      <x:c r="X175" s="12"/>
      <x:c r="Y175" s="12"/>
      <x:c r="Z175" s="12"/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2"/>
      <x:c r="P176" s="12"/>
      <x:c r="Q176" s="12"/>
      <x:c r="R176" s="12"/>
      <x:c r="S176" s="12"/>
      <x:c r="T176" s="12"/>
      <x:c r="U176" s="12"/>
      <x:c r="V176" s="12"/>
      <x:c r="W176" s="12"/>
      <x:c r="X176" s="12"/>
      <x:c r="Y176" s="12"/>
      <x:c r="Z176" s="12"/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2"/>
      <x:c r="P177" s="12"/>
      <x:c r="Q177" s="12"/>
      <x:c r="R177" s="12"/>
      <x:c r="S177" s="12"/>
      <x:c r="T177" s="12"/>
      <x:c r="U177" s="12"/>
      <x:c r="V177" s="12"/>
      <x:c r="W177" s="12"/>
      <x:c r="X177" s="12"/>
      <x:c r="Y177" s="12"/>
      <x:c r="Z177" s="12"/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2"/>
      <x:c r="P178" s="12"/>
      <x:c r="Q178" s="12"/>
      <x:c r="R178" s="12"/>
      <x:c r="S178" s="12"/>
      <x:c r="T178" s="12"/>
      <x:c r="U178" s="12"/>
      <x:c r="V178" s="12"/>
      <x:c r="W178" s="12"/>
      <x:c r="X178" s="12"/>
      <x:c r="Y178" s="12"/>
      <x:c r="Z178" s="12"/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2"/>
      <x:c r="P179" s="12"/>
      <x:c r="Q179" s="12"/>
      <x:c r="R179" s="12"/>
      <x:c r="S179" s="12"/>
      <x:c r="T179" s="12"/>
      <x:c r="U179" s="12"/>
      <x:c r="V179" s="12"/>
      <x:c r="W179" s="12"/>
      <x:c r="X179" s="12"/>
      <x:c r="Y179" s="12"/>
      <x:c r="Z179" s="12"/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2"/>
      <x:c r="P180" s="12"/>
      <x:c r="Q180" s="12"/>
      <x:c r="R180" s="12"/>
      <x:c r="S180" s="12"/>
      <x:c r="T180" s="12"/>
      <x:c r="U180" s="12"/>
      <x:c r="V180" s="12"/>
      <x:c r="W180" s="12"/>
      <x:c r="X180" s="12"/>
      <x:c r="Y180" s="12"/>
      <x:c r="Z180" s="12"/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2"/>
      <x:c r="P181" s="12"/>
      <x:c r="Q181" s="12"/>
      <x:c r="R181" s="12"/>
      <x:c r="S181" s="12"/>
      <x:c r="T181" s="12"/>
      <x:c r="U181" s="12"/>
      <x:c r="V181" s="12"/>
      <x:c r="W181" s="12"/>
      <x:c r="X181" s="12"/>
      <x:c r="Y181" s="12"/>
      <x:c r="Z181" s="12"/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2"/>
      <x:c r="P182" s="12"/>
      <x:c r="Q182" s="12"/>
      <x:c r="R182" s="12"/>
      <x:c r="S182" s="12"/>
      <x:c r="T182" s="12"/>
      <x:c r="U182" s="12"/>
      <x:c r="V182" s="12"/>
      <x:c r="W182" s="12"/>
      <x:c r="X182" s="12"/>
      <x:c r="Y182" s="12"/>
      <x:c r="Z182" s="12"/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2"/>
      <x:c r="P183" s="12"/>
      <x:c r="Q183" s="12"/>
      <x:c r="R183" s="12"/>
      <x:c r="S183" s="12"/>
      <x:c r="T183" s="12"/>
      <x:c r="U183" s="12"/>
      <x:c r="V183" s="12"/>
      <x:c r="W183" s="12"/>
      <x:c r="X183" s="12"/>
      <x:c r="Y183" s="12"/>
      <x:c r="Z183" s="12"/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2"/>
      <x:c r="P184" s="12"/>
      <x:c r="Q184" s="12"/>
      <x:c r="R184" s="12"/>
      <x:c r="S184" s="12"/>
      <x:c r="T184" s="12"/>
      <x:c r="U184" s="12"/>
      <x:c r="V184" s="12"/>
      <x:c r="W184" s="12"/>
      <x:c r="X184" s="12"/>
      <x:c r="Y184" s="12"/>
      <x:c r="Z184" s="12"/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2"/>
      <x:c r="P185" s="12"/>
      <x:c r="Q185" s="12"/>
      <x:c r="R185" s="12"/>
      <x:c r="S185" s="12"/>
      <x:c r="T185" s="12"/>
      <x:c r="U185" s="12"/>
      <x:c r="V185" s="12"/>
      <x:c r="W185" s="12"/>
      <x:c r="X185" s="12"/>
      <x:c r="Y185" s="12"/>
      <x:c r="Z185" s="12"/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2"/>
      <x:c r="P186" s="12"/>
      <x:c r="Q186" s="12"/>
      <x:c r="R186" s="12"/>
      <x:c r="S186" s="12"/>
      <x:c r="T186" s="12"/>
      <x:c r="U186" s="12"/>
      <x:c r="V186" s="12"/>
      <x:c r="W186" s="12"/>
      <x:c r="X186" s="12"/>
      <x:c r="Y186" s="12"/>
      <x:c r="Z186" s="12"/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2"/>
      <x:c r="P187" s="12"/>
      <x:c r="Q187" s="12"/>
      <x:c r="R187" s="12"/>
      <x:c r="S187" s="12"/>
      <x:c r="T187" s="12"/>
      <x:c r="U187" s="12"/>
      <x:c r="V187" s="12"/>
      <x:c r="W187" s="12"/>
      <x:c r="X187" s="12"/>
      <x:c r="Y187" s="12"/>
      <x:c r="Z187" s="12"/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2"/>
      <x:c r="P188" s="12"/>
      <x:c r="Q188" s="12"/>
      <x:c r="R188" s="12"/>
      <x:c r="S188" s="12"/>
      <x:c r="T188" s="12"/>
      <x:c r="U188" s="12"/>
      <x:c r="V188" s="12"/>
      <x:c r="W188" s="12"/>
      <x:c r="X188" s="12"/>
      <x:c r="Y188" s="12"/>
      <x:c r="Z188" s="12"/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2"/>
      <x:c r="P189" s="12"/>
      <x:c r="Q189" s="12"/>
      <x:c r="R189" s="12"/>
      <x:c r="S189" s="12"/>
      <x:c r="T189" s="12"/>
      <x:c r="U189" s="12"/>
      <x:c r="V189" s="12"/>
      <x:c r="W189" s="12"/>
      <x:c r="X189" s="12"/>
      <x:c r="Y189" s="12"/>
      <x:c r="Z189" s="12"/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2"/>
      <x:c r="P190" s="12"/>
      <x:c r="Q190" s="12"/>
      <x:c r="R190" s="12"/>
      <x:c r="S190" s="12"/>
      <x:c r="T190" s="12"/>
      <x:c r="U190" s="12"/>
      <x:c r="V190" s="12"/>
      <x:c r="W190" s="12"/>
      <x:c r="X190" s="12"/>
      <x:c r="Y190" s="12"/>
      <x:c r="Z190" s="12"/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2"/>
      <x:c r="P191" s="12"/>
      <x:c r="Q191" s="12"/>
      <x:c r="R191" s="12"/>
      <x:c r="S191" s="12"/>
      <x:c r="T191" s="12"/>
      <x:c r="U191" s="12"/>
      <x:c r="V191" s="12"/>
      <x:c r="W191" s="12"/>
      <x:c r="X191" s="12"/>
      <x:c r="Y191" s="12"/>
      <x:c r="Z191" s="12"/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2"/>
      <x:c r="P192" s="12"/>
      <x:c r="Q192" s="12"/>
      <x:c r="R192" s="12"/>
      <x:c r="S192" s="12"/>
      <x:c r="T192" s="12"/>
      <x:c r="U192" s="12"/>
      <x:c r="V192" s="12"/>
      <x:c r="W192" s="12"/>
      <x:c r="X192" s="12"/>
      <x:c r="Y192" s="12"/>
      <x:c r="Z192" s="12"/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2"/>
      <x:c r="P193" s="12"/>
      <x:c r="Q193" s="12"/>
      <x:c r="R193" s="12"/>
      <x:c r="S193" s="12"/>
      <x:c r="T193" s="12"/>
      <x:c r="U193" s="12"/>
      <x:c r="V193" s="12"/>
      <x:c r="W193" s="12"/>
      <x:c r="X193" s="12"/>
      <x:c r="Y193" s="12"/>
      <x:c r="Z193" s="12"/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2"/>
      <x:c r="P194" s="12"/>
      <x:c r="Q194" s="12"/>
      <x:c r="R194" s="12"/>
      <x:c r="S194" s="12"/>
      <x:c r="T194" s="12"/>
      <x:c r="U194" s="12"/>
      <x:c r="V194" s="12"/>
      <x:c r="W194" s="12"/>
      <x:c r="X194" s="12"/>
      <x:c r="Y194" s="12"/>
      <x:c r="Z194" s="12"/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2"/>
      <x:c r="P195" s="12"/>
      <x:c r="Q195" s="12"/>
      <x:c r="R195" s="12"/>
      <x:c r="S195" s="12"/>
      <x:c r="T195" s="12"/>
      <x:c r="U195" s="12"/>
      <x:c r="V195" s="12"/>
      <x:c r="W195" s="12"/>
      <x:c r="X195" s="12"/>
      <x:c r="Y195" s="12"/>
      <x:c r="Z195" s="12"/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2"/>
      <x:c r="P196" s="12"/>
      <x:c r="Q196" s="12"/>
      <x:c r="R196" s="12"/>
      <x:c r="S196" s="12"/>
      <x:c r="T196" s="12"/>
      <x:c r="U196" s="12"/>
      <x:c r="V196" s="12"/>
      <x:c r="W196" s="12"/>
      <x:c r="X196" s="12"/>
      <x:c r="Y196" s="12"/>
      <x:c r="Z196" s="12"/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2"/>
      <x:c r="P197" s="12"/>
      <x:c r="Q197" s="12"/>
      <x:c r="R197" s="12"/>
      <x:c r="S197" s="12"/>
      <x:c r="T197" s="12"/>
      <x:c r="U197" s="12"/>
      <x:c r="V197" s="12"/>
      <x:c r="W197" s="12"/>
      <x:c r="X197" s="12"/>
      <x:c r="Y197" s="12"/>
      <x:c r="Z197" s="12"/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2"/>
      <x:c r="P198" s="12"/>
      <x:c r="Q198" s="12"/>
      <x:c r="R198" s="12"/>
      <x:c r="S198" s="12"/>
      <x:c r="T198" s="12"/>
      <x:c r="U198" s="12"/>
      <x:c r="V198" s="12"/>
      <x:c r="W198" s="12"/>
      <x:c r="X198" s="12"/>
      <x:c r="Y198" s="12"/>
      <x:c r="Z198" s="12"/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2"/>
      <x:c r="P199" s="12"/>
      <x:c r="Q199" s="12"/>
      <x:c r="R199" s="12"/>
      <x:c r="S199" s="12"/>
      <x:c r="T199" s="12"/>
      <x:c r="U199" s="12"/>
      <x:c r="V199" s="12"/>
      <x:c r="W199" s="12"/>
      <x:c r="X199" s="12"/>
      <x:c r="Y199" s="12"/>
      <x:c r="Z199" s="12"/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2"/>
      <x:c r="P200" s="12"/>
      <x:c r="Q200" s="12"/>
      <x:c r="R200" s="12"/>
      <x:c r="S200" s="12"/>
      <x:c r="T200" s="12"/>
      <x:c r="U200" s="12"/>
      <x:c r="V200" s="12"/>
      <x:c r="W200" s="12"/>
      <x:c r="X200" s="12"/>
      <x:c r="Y200" s="12"/>
      <x:c r="Z200" s="12"/>
    </x:row>
  </x:sheetData>
  <x:mergeCells>
    <x:mergeCell ref="A1:R1"/>
  </x:mergeCells>
  <x:conditionalFormatting sqref="N4:N103">
    <x:cfRule type="cellIs" dxfId="2" priority="1" operator="greaterThan">
      <x:formula>1250</x:formula>
    </x:cfRule>
    <x:cfRule type="cellIs" dxfId="3" priority="2" operator="lessThan">
      <x:formula>0</x:formula>
    </x:cfRule>
  </x:conditionalFormatting>
  <x:dataValidations count="1">
    <x:dataValidation type="list" sqref="R4:R103">
      <x:formula1>"Not Paid,Paid,Accrued,N/A"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2" hidden="0" customWidth="1"/>
    <x:col min="3" max="3" width="58" hidden="0" customWidth="1"/>
    <x:col min="4" max="4" width="16" hidden="0" customWidth="1"/>
  </x:cols>
  <x:sheetData>
    <x:row r="1">
      <x:c r="A1" s="6" t="str">
        <x:v>Input / Assumption</x:v>
      </x:c>
      <x:c r="B1" s="6" t="str">
        <x:v>Source</x:v>
      </x:c>
      <x:c r="C1" s="6" t="str">
        <x:v>Notes</x:v>
      </x:c>
      <x:c r="D1" s="6" t="str">
        <x:v>Last Updated</x:v>
      </x:c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12"/>
      <x:c r="R1" s="12"/>
      <x:c r="S1" s="12"/>
      <x:c r="T1" s="12"/>
      <x:c r="U1" s="12"/>
      <x:c r="V1" s="12"/>
      <x:c r="W1" s="12"/>
      <x:c r="X1" s="12"/>
      <x:c r="Y1" s="12"/>
      <x:c r="Z1" s="12"/>
    </x:row>
    <x:row r="2">
      <x:c r="A2" s="12" t="str">
        <x:v>Capital raise</x:v>
      </x:c>
      <x:c r="B2" s="12" t="str">
        <x:v>User-provided DriveFlow Capital investment structure</x:v>
      </x:c>
      <x:c r="C2" s="12" t="str">
        <x:v>$150,000 initial growth capital</x:v>
      </x:c>
      <x:c r="D2" s="12" t="str">
        <x:v>2026-09-09</x:v>
      </x:c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  <x:c r="X2" s="12"/>
      <x:c r="Y2" s="12"/>
      <x:c r="Z2" s="12"/>
    </x:row>
    <x:row r="3">
      <x:c r="A3" s="12" t="str">
        <x:v>Use of funds percentages</x:v>
      </x:c>
      <x:c r="B3" s="12" t="str">
        <x:v>User-provided updated DriveFlow Capital capital deployment</x:v>
      </x:c>
      <x:c r="C3" s="12" t="str">
        <x:v>98% vehicle acquisition, 2% logistics and reconditioning</x:v>
      </x:c>
      <x:c r="D3" s="12" t="str">
        <x:v>2026-09-09</x:v>
      </x:c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  <x:c r="W3" s="12"/>
      <x:c r="X3" s="12"/>
      <x:c r="Y3" s="12"/>
      <x:c r="Z3" s="12"/>
    </x:row>
    <x:row r="4">
      <x:c r="A4" s="12" t="str">
        <x:v>Annual investor return</x:v>
      </x:c>
      <x:c r="B4" s="12" t="str">
        <x:v>User-provided DriveFlow Capital investment structure</x:v>
      </x:c>
      <x:c r="C4" s="12" t="str">
        <x:v>10% annually</x:v>
      </x:c>
      <x:c r="D4" s="12" t="str">
        <x:v>2026-09-09</x:v>
      </x:c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  <x:c r="W4" s="12"/>
      <x:c r="X4" s="12"/>
      <x:c r="Y4" s="12"/>
      <x:c r="Z4" s="12"/>
    </x:row>
    <x:row r="5">
      <x:c r="A5" s="12" t="str">
        <x:v>Per-vehicle investor payment</x:v>
      </x:c>
      <x:c r="B5" s="12" t="str">
        <x:v>User-provided updated DriveFlow Capital investment structure</x:v>
      </x:c>
      <x:c r="C5" s="12" t="str">
        <x:v>$65 per vehicle acquired</x:v>
      </x:c>
      <x:c r="D5" s="12" t="str">
        <x:v>2026-09-23</x:v>
      </x:c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  <x:c r="W5" s="12"/>
      <x:c r="X5" s="12"/>
      <x:c r="Y5" s="12"/>
      <x:c r="Z5" s="12"/>
    </x:row>
    <x:row r="6">
      <x:c r="A6" s="12" t="str">
        <x:v>Average gross profit per vehicle</x:v>
      </x:c>
      <x:c r="B6" s="12" t="str">
        <x:v>User-provided DriveFlow Capital model</x:v>
      </x:c>
      <x:c r="C6" s="12" t="str">
        <x:v>$1,250 per vehicle conservative planning assumption</x:v>
      </x:c>
      <x:c r="D6" s="12" t="str">
        <x:v>2026-07-01</x:v>
      </x:c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  <x:c r="W6" s="12"/>
      <x:c r="X6" s="12"/>
      <x:c r="Y6" s="12"/>
      <x:c r="Z6" s="12"/>
    </x:row>
    <x:row r="7">
      <x:c r="A7" s="12" t="str">
        <x:v>Phase 1 volume</x:v>
      </x:c>
      <x:c r="B7" s="12" t="str">
        <x:v>User-provided DriveFlow Capital model</x:v>
      </x:c>
      <x:c r="C7" s="12" t="str">
        <x:v>15 vehicles/month, months 1-6</x:v>
      </x:c>
      <x:c r="D7" s="12" t="str">
        <x:v>2026-07-01</x:v>
      </x:c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  <x:c r="W7" s="12"/>
      <x:c r="X7" s="12"/>
      <x:c r="Y7" s="12"/>
      <x:c r="Z7" s="12"/>
    </x:row>
    <x:row r="8">
      <x:c r="A8" s="12" t="str">
        <x:v>Phase 2 volume</x:v>
      </x:c>
      <x:c r="B8" s="12" t="str">
        <x:v>User-provided DriveFlow Capital model</x:v>
      </x:c>
      <x:c r="C8" s="12" t="str">
        <x:v>25 vehicles/month, months 7-12</x:v>
      </x:c>
      <x:c r="D8" s="12" t="str">
        <x:v>2026-07-01</x:v>
      </x:c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  <x:c r="W8" s="12"/>
      <x:c r="X8" s="12"/>
      <x:c r="Y8" s="12"/>
      <x:c r="Z8" s="12"/>
    </x:row>
    <x:row r="9">
      <x:c r="A9" s="12" t="str">
        <x:v>Phase 3 volume</x:v>
      </x:c>
      <x:c r="B9" s="12" t="str">
        <x:v>User-provided DriveFlow Capital model</x:v>
      </x:c>
      <x:c r="C9" s="12" t="str">
        <x:v>45 vehicles/month, months 13+</x:v>
      </x:c>
      <x:c r="D9" s="12" t="str">
        <x:v>2026-07-01</x:v>
      </x:c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  <x:c r="W9" s="12"/>
      <x:c r="X9" s="12"/>
      <x:c r="Y9" s="12"/>
      <x:c r="Z9" s="12"/>
    </x:row>
    <x:row r="10">
      <x:c r="A10" s="12" t="str">
        <x:v>Year-one investor vehicle basis</x:v>
      </x:c>
      <x:c r="B10" s="12" t="str">
        <x:v>User-provided DriveFlow Capital model</x:v>
      </x:c>
      <x:c r="C10" s="12" t="str">
        <x:v>180 vehicles for cash yield illustration</x:v>
      </x:c>
      <x:c r="D10" s="12" t="str">
        <x:v>2026-07-01</x:v>
      </x:c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  <x:c r="W10" s="12"/>
      <x:c r="X10" s="12"/>
      <x:c r="Y10" s="12"/>
      <x:c r="Z10" s="12"/>
    </x:row>
    <x:row r="11">
      <x:c r="A11" s="12" t="str">
        <x:v>Average acquisition cost per vehicle</x:v>
      </x:c>
      <x:c r="B11" s="12" t="str">
        <x:v>Modeling assumption</x:v>
      </x:c>
      <x:c r="C11" s="12" t="str">
        <x:v>Editable placeholder; update with actual purchase history</x:v>
      </x:c>
      <x:c r="D11" s="12" t="str">
        <x:v>2026-07-01</x:v>
      </x:c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  <x:c r="W11" s="12"/>
      <x:c r="X11" s="12"/>
      <x:c r="Y11" s="12"/>
      <x:c r="Z11" s="12"/>
    </x:row>
    <x:row r="12">
      <x:c r="A12" s="12" t="str">
        <x:v>Target hold days</x:v>
      </x:c>
      <x:c r="B12" s="12" t="str">
        <x:v>Modeling assumption aligned to pitch materials</x:v>
      </x:c>
      <x:c r="C12" s="12" t="str">
        <x:v>Editable placeholder; target hold period 7-21 days</x:v>
      </x:c>
      <x:c r="D12" s="12" t="str">
        <x:v>2026-07-01</x:v>
      </x:c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  <x:c r="W12" s="12"/>
      <x:c r="X12" s="12"/>
      <x:c r="Y12" s="12"/>
      <x:c r="Z12" s="12"/>
    </x:row>
    <x:row r="13">
      <x:c r="A13" s="12" t="str">
        <x:v>Monthly overhead</x:v>
      </x:c>
      <x:c r="B13" s="12" t="str">
        <x:v>Modeling assumption</x:v>
      </x:c>
      <x:c r="C13" s="12" t="str">
        <x:v>Editable placeholder for lean operating model</x:v>
      </x:c>
      <x:c r="D13" s="12" t="str">
        <x:v>2026-07-01</x:v>
      </x:c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  <x:c r="W13" s="12"/>
      <x:c r="X13" s="12"/>
      <x:c r="Y13" s="12"/>
      <x:c r="Z13" s="12"/>
    </x:row>
    <x:row r="14">
      <x:c r="A14" s="12" t="str">
        <x:v>Model disclaimer</x:v>
      </x:c>
      <x:c r="B14" s="12" t="str">
        <x:v>Prepared draft</x:v>
      </x:c>
      <x:c r="C14" s="12" t="str">
        <x:v>Not financial, legal, tax, or securities advice; final documents should be reviewed by counsel</x:v>
      </x:c>
      <x:c r="D14" s="12" t="str">
        <x:v>2026-07-01</x:v>
      </x:c>
      <x:c r="E14" s="12"/>
      <x:c r="F14" s="12"/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  <x:c r="W14" s="12"/>
      <x:c r="X14" s="12"/>
      <x:c r="Y14" s="12"/>
      <x:c r="Z14" s="12"/>
    </x:row>
    <x:row r="15">
      <x:c r="A15" s="12" t="str">
        <x:v>Financial model style</x:v>
      </x:c>
      <x:c r="B15" s="12" t="str">
        <x:v>DriveFlow Capital branded materials</x:v>
      </x:c>
      <x:c r="C15" s="12" t="str">
        <x:v>Navy/gray/gold visual identity</x:v>
      </x:c>
      <x:c r="D15" s="12" t="str">
        <x:v>2026-07-01</x:v>
      </x:c>
      <x:c r="E15" s="12"/>
      <x:c r="F15" s="12"/>
      <x:c r="G15" s="12"/>
      <x:c r="H15" s="12"/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  <x:c r="W15" s="12"/>
      <x:c r="X15" s="12"/>
      <x:c r="Y15" s="12"/>
      <x:c r="Z15" s="12"/>
    </x:row>
    <x:row r="16">
      <x:c r="A16" s="12" t="str">
        <x:v>Website / materials</x:v>
      </x:c>
      <x:c r="B16" s="12" t="str">
        <x:v>DriveFlow Capital draft package</x:v>
      </x:c>
      <x:c r="C16" s="12" t="str">
        <x:v>Pitch deck, executive summary, leave-behind packet</x:v>
      </x:c>
      <x:c r="D16" s="12" t="str">
        <x:v>2026-07-01</x:v>
      </x:c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  <x:c r="W16" s="12"/>
      <x:c r="X16" s="12"/>
      <x:c r="Y16" s="12"/>
      <x:c r="Z16" s="12"/>
    </x:row>
    <x:row r="17">
      <x:c r="A17" s="12" t="str">
        <x:v>External market source placeholders</x:v>
      </x:c>
      <x:c r="B17" s="12" t="str">
        <x:v>Update as needed</x:v>
      </x:c>
      <x:c r="C17" s="12" t="str">
        <x:v>Add Cox Automotive / Manheim / NADA links if using external market data in investor materials</x:v>
      </x:c>
      <x:c r="D17" s="12" t="str">
        <x:v>2026-07-01</x:v>
      </x:c>
      <x:c r="E17" s="12"/>
      <x:c r="F17" s="12"/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  <x:c r="W17" s="12"/>
      <x:c r="X17" s="12"/>
      <x:c r="Y17" s="12"/>
      <x:c r="Z17" s="12"/>
    </x:row>
    <x:row r="18">
      <x:c r="A18" s="12" t="str">
        <x:v>Formula conventions</x:v>
      </x:c>
      <x:c r="B18" s="12" t="str">
        <x:v>Modeling best practices</x:v>
      </x:c>
      <x:c r="C18" s="12" t="str">
        <x:v>Blue = hardcoded inputs; black = formulas; green = worksheet links</x:v>
      </x:c>
      <x:c r="D18" s="12" t="str">
        <x:v>2026-07-01</x:v>
      </x:c>
      <x:c r="E18" s="12"/>
      <x:c r="F18" s="12"/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  <x:c r="V18" s="12"/>
      <x:c r="W18" s="12"/>
      <x:c r="X18" s="12"/>
      <x:c r="Y18" s="12"/>
      <x:c r="Z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  <x:c r="S19" s="12"/>
      <x:c r="T19" s="12"/>
      <x:c r="U19" s="12"/>
      <x:c r="V19" s="12"/>
      <x:c r="W19" s="12"/>
      <x:c r="X19" s="12"/>
      <x:c r="Y19" s="12"/>
      <x:c r="Z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  <x:c r="S20" s="12"/>
      <x:c r="T20" s="12"/>
      <x:c r="U20" s="12"/>
      <x:c r="V20" s="12"/>
      <x:c r="W20" s="12"/>
      <x:c r="X20" s="12"/>
      <x:c r="Y20" s="12"/>
      <x:c r="Z20" s="12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  <x:c r="V21" s="12"/>
      <x:c r="W21" s="12"/>
      <x:c r="X21" s="12"/>
      <x:c r="Y21" s="12"/>
      <x:c r="Z21" s="12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  <x:c r="W22" s="12"/>
      <x:c r="X22" s="12"/>
      <x:c r="Y22" s="12"/>
      <x:c r="Z22" s="12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  <x:c r="W23" s="12"/>
      <x:c r="X23" s="12"/>
      <x:c r="Y23" s="12"/>
      <x:c r="Z23" s="12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  <x:c r="V24" s="12"/>
      <x:c r="W24" s="12"/>
      <x:c r="X24" s="12"/>
      <x:c r="Y24" s="12"/>
      <x:c r="Z24" s="12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2"/>
      <x:c r="P25" s="12"/>
      <x:c r="Q25" s="12"/>
      <x:c r="R25" s="12"/>
      <x:c r="S25" s="12"/>
      <x:c r="T25" s="12"/>
      <x:c r="U25" s="12"/>
      <x:c r="V25" s="12"/>
      <x:c r="W25" s="12"/>
      <x:c r="X25" s="12"/>
      <x:c r="Y25" s="12"/>
      <x:c r="Z25" s="12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  <x:c r="Q26" s="12"/>
      <x:c r="R26" s="12"/>
      <x:c r="S26" s="12"/>
      <x:c r="T26" s="12"/>
      <x:c r="U26" s="12"/>
      <x:c r="V26" s="12"/>
      <x:c r="W26" s="12"/>
      <x:c r="X26" s="12"/>
      <x:c r="Y26" s="12"/>
      <x:c r="Z26" s="12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  <x:c r="Q27" s="12"/>
      <x:c r="R27" s="12"/>
      <x:c r="S27" s="12"/>
      <x:c r="T27" s="12"/>
      <x:c r="U27" s="12"/>
      <x:c r="V27" s="12"/>
      <x:c r="W27" s="12"/>
      <x:c r="X27" s="12"/>
      <x:c r="Y27" s="12"/>
      <x:c r="Z27" s="12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2"/>
      <x:c r="P28" s="12"/>
      <x:c r="Q28" s="12"/>
      <x:c r="R28" s="12"/>
      <x:c r="S28" s="12"/>
      <x:c r="T28" s="12"/>
      <x:c r="U28" s="12"/>
      <x:c r="V28" s="12"/>
      <x:c r="W28" s="12"/>
      <x:c r="X28" s="12"/>
      <x:c r="Y28" s="12"/>
      <x:c r="Z28" s="12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  <x:c r="S29" s="12"/>
      <x:c r="T29" s="12"/>
      <x:c r="U29" s="12"/>
      <x:c r="V29" s="12"/>
      <x:c r="W29" s="12"/>
      <x:c r="X29" s="12"/>
      <x:c r="Y29" s="12"/>
      <x:c r="Z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  <x:c r="S30" s="12"/>
      <x:c r="T30" s="12"/>
      <x:c r="U30" s="12"/>
      <x:c r="V30" s="12"/>
      <x:c r="W30" s="12"/>
      <x:c r="X30" s="12"/>
      <x:c r="Y30" s="12"/>
      <x:c r="Z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  <x:c r="S31" s="12"/>
      <x:c r="T31" s="12"/>
      <x:c r="U31" s="12"/>
      <x:c r="V31" s="12"/>
      <x:c r="W31" s="12"/>
      <x:c r="X31" s="12"/>
      <x:c r="Y31" s="12"/>
      <x:c r="Z31" s="12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2"/>
      <x:c r="P32" s="12"/>
      <x:c r="Q32" s="12"/>
      <x:c r="R32" s="12"/>
      <x:c r="S32" s="12"/>
      <x:c r="T32" s="12"/>
      <x:c r="U32" s="12"/>
      <x:c r="V32" s="12"/>
      <x:c r="W32" s="12"/>
      <x:c r="X32" s="12"/>
      <x:c r="Y32" s="12"/>
      <x:c r="Z32" s="12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  <x:c r="W33" s="12"/>
      <x:c r="X33" s="12"/>
      <x:c r="Y33" s="12"/>
      <x:c r="Z33" s="12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2"/>
      <x:c r="P34" s="12"/>
      <x:c r="Q34" s="12"/>
      <x:c r="R34" s="12"/>
      <x:c r="S34" s="12"/>
      <x:c r="T34" s="12"/>
      <x:c r="U34" s="12"/>
      <x:c r="V34" s="12"/>
      <x:c r="W34" s="12"/>
      <x:c r="X34" s="12"/>
      <x:c r="Y34" s="12"/>
      <x:c r="Z34" s="12"/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2"/>
      <x:c r="P35" s="12"/>
      <x:c r="Q35" s="12"/>
      <x:c r="R35" s="12"/>
      <x:c r="S35" s="12"/>
      <x:c r="T35" s="12"/>
      <x:c r="U35" s="12"/>
      <x:c r="V35" s="12"/>
      <x:c r="W35" s="12"/>
      <x:c r="X35" s="12"/>
      <x:c r="Y35" s="12"/>
      <x:c r="Z35" s="12"/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2"/>
      <x:c r="P36" s="12"/>
      <x:c r="Q36" s="12"/>
      <x:c r="R36" s="12"/>
      <x:c r="S36" s="12"/>
      <x:c r="T36" s="12"/>
      <x:c r="U36" s="12"/>
      <x:c r="V36" s="12"/>
      <x:c r="W36" s="12"/>
      <x:c r="X36" s="12"/>
      <x:c r="Y36" s="12"/>
      <x:c r="Z36" s="12"/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2"/>
      <x:c r="P37" s="12"/>
      <x:c r="Q37" s="12"/>
      <x:c r="R37" s="12"/>
      <x:c r="S37" s="12"/>
      <x:c r="T37" s="12"/>
      <x:c r="U37" s="12"/>
      <x:c r="V37" s="12"/>
      <x:c r="W37" s="12"/>
      <x:c r="X37" s="12"/>
      <x:c r="Y37" s="12"/>
      <x:c r="Z37" s="12"/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2"/>
      <x:c r="P38" s="12"/>
      <x:c r="Q38" s="12"/>
      <x:c r="R38" s="12"/>
      <x:c r="S38" s="12"/>
      <x:c r="T38" s="12"/>
      <x:c r="U38" s="12"/>
      <x:c r="V38" s="12"/>
      <x:c r="W38" s="12"/>
      <x:c r="X38" s="12"/>
      <x:c r="Y38" s="12"/>
      <x:c r="Z38" s="12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2"/>
      <x:c r="P39" s="12"/>
      <x:c r="Q39" s="12"/>
      <x:c r="R39" s="12"/>
      <x:c r="S39" s="12"/>
      <x:c r="T39" s="12"/>
      <x:c r="U39" s="12"/>
      <x:c r="V39" s="12"/>
      <x:c r="W39" s="12"/>
      <x:c r="X39" s="12"/>
      <x:c r="Y39" s="12"/>
      <x:c r="Z39" s="12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2"/>
      <x:c r="P40" s="12"/>
      <x:c r="Q40" s="12"/>
      <x:c r="R40" s="12"/>
      <x:c r="S40" s="12"/>
      <x:c r="T40" s="12"/>
      <x:c r="U40" s="12"/>
      <x:c r="V40" s="12"/>
      <x:c r="W40" s="12"/>
      <x:c r="X40" s="12"/>
      <x:c r="Y40" s="12"/>
      <x:c r="Z40" s="12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2"/>
      <x:c r="P41" s="12"/>
      <x:c r="Q41" s="12"/>
      <x:c r="R41" s="12"/>
      <x:c r="S41" s="12"/>
      <x:c r="T41" s="12"/>
      <x:c r="U41" s="12"/>
      <x:c r="V41" s="12"/>
      <x:c r="W41" s="12"/>
      <x:c r="X41" s="12"/>
      <x:c r="Y41" s="12"/>
      <x:c r="Z41" s="12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2"/>
      <x:c r="P42" s="12"/>
      <x:c r="Q42" s="12"/>
      <x:c r="R42" s="12"/>
      <x:c r="S42" s="12"/>
      <x:c r="T42" s="12"/>
      <x:c r="U42" s="12"/>
      <x:c r="V42" s="12"/>
      <x:c r="W42" s="12"/>
      <x:c r="X42" s="12"/>
      <x:c r="Y42" s="12"/>
      <x:c r="Z42" s="12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2"/>
      <x:c r="P43" s="12"/>
      <x:c r="Q43" s="12"/>
      <x:c r="R43" s="12"/>
      <x:c r="S43" s="12"/>
      <x:c r="T43" s="12"/>
      <x:c r="U43" s="12"/>
      <x:c r="V43" s="12"/>
      <x:c r="W43" s="12"/>
      <x:c r="X43" s="12"/>
      <x:c r="Y43" s="12"/>
      <x:c r="Z43" s="12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2"/>
      <x:c r="P44" s="12"/>
      <x:c r="Q44" s="12"/>
      <x:c r="R44" s="12"/>
      <x:c r="S44" s="12"/>
      <x:c r="T44" s="12"/>
      <x:c r="U44" s="12"/>
      <x:c r="V44" s="12"/>
      <x:c r="W44" s="12"/>
      <x:c r="X44" s="12"/>
      <x:c r="Y44" s="12"/>
      <x:c r="Z44" s="12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2"/>
      <x:c r="P45" s="12"/>
      <x:c r="Q45" s="12"/>
      <x:c r="R45" s="12"/>
      <x:c r="S45" s="12"/>
      <x:c r="T45" s="12"/>
      <x:c r="U45" s="12"/>
      <x:c r="V45" s="12"/>
      <x:c r="W45" s="12"/>
      <x:c r="X45" s="12"/>
      <x:c r="Y45" s="12"/>
      <x:c r="Z45" s="12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2"/>
      <x:c r="P46" s="12"/>
      <x:c r="Q46" s="12"/>
      <x:c r="R46" s="12"/>
      <x:c r="S46" s="12"/>
      <x:c r="T46" s="12"/>
      <x:c r="U46" s="12"/>
      <x:c r="V46" s="12"/>
      <x:c r="W46" s="12"/>
      <x:c r="X46" s="12"/>
      <x:c r="Y46" s="12"/>
      <x:c r="Z46" s="12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2"/>
      <x:c r="P47" s="12"/>
      <x:c r="Q47" s="12"/>
      <x:c r="R47" s="12"/>
      <x:c r="S47" s="12"/>
      <x:c r="T47" s="12"/>
      <x:c r="U47" s="12"/>
      <x:c r="V47" s="12"/>
      <x:c r="W47" s="12"/>
      <x:c r="X47" s="12"/>
      <x:c r="Y47" s="12"/>
      <x:c r="Z47" s="12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2"/>
      <x:c r="P48" s="12"/>
      <x:c r="Q48" s="12"/>
      <x:c r="R48" s="12"/>
      <x:c r="S48" s="12"/>
      <x:c r="T48" s="12"/>
      <x:c r="U48" s="12"/>
      <x:c r="V48" s="12"/>
      <x:c r="W48" s="12"/>
      <x:c r="X48" s="12"/>
      <x:c r="Y48" s="12"/>
      <x:c r="Z48" s="12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2"/>
      <x:c r="P49" s="12"/>
      <x:c r="Q49" s="12"/>
      <x:c r="R49" s="12"/>
      <x:c r="S49" s="12"/>
      <x:c r="T49" s="12"/>
      <x:c r="U49" s="12"/>
      <x:c r="V49" s="12"/>
      <x:c r="W49" s="12"/>
      <x:c r="X49" s="12"/>
      <x:c r="Y49" s="12"/>
      <x:c r="Z49" s="12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2"/>
      <x:c r="P50" s="12"/>
      <x:c r="Q50" s="12"/>
      <x:c r="R50" s="12"/>
      <x:c r="S50" s="12"/>
      <x:c r="T50" s="12"/>
      <x:c r="U50" s="12"/>
      <x:c r="V50" s="12"/>
      <x:c r="W50" s="12"/>
      <x:c r="X50" s="12"/>
      <x:c r="Y50" s="12"/>
      <x:c r="Z50" s="12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2"/>
      <x:c r="P51" s="12"/>
      <x:c r="Q51" s="12"/>
      <x:c r="R51" s="12"/>
      <x:c r="S51" s="12"/>
      <x:c r="T51" s="12"/>
      <x:c r="U51" s="12"/>
      <x:c r="V51" s="12"/>
      <x:c r="W51" s="12"/>
      <x:c r="X51" s="12"/>
      <x:c r="Y51" s="12"/>
      <x:c r="Z51" s="12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2"/>
      <x:c r="P52" s="12"/>
      <x:c r="Q52" s="12"/>
      <x:c r="R52" s="12"/>
      <x:c r="S52" s="12"/>
      <x:c r="T52" s="12"/>
      <x:c r="U52" s="12"/>
      <x:c r="V52" s="12"/>
      <x:c r="W52" s="12"/>
      <x:c r="X52" s="12"/>
      <x:c r="Y52" s="12"/>
      <x:c r="Z52" s="12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2"/>
      <x:c r="P53" s="12"/>
      <x:c r="Q53" s="12"/>
      <x:c r="R53" s="12"/>
      <x:c r="S53" s="12"/>
      <x:c r="T53" s="12"/>
      <x:c r="U53" s="12"/>
      <x:c r="V53" s="12"/>
      <x:c r="W53" s="12"/>
      <x:c r="X53" s="12"/>
      <x:c r="Y53" s="12"/>
      <x:c r="Z53" s="12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2"/>
      <x:c r="P54" s="12"/>
      <x:c r="Q54" s="12"/>
      <x:c r="R54" s="12"/>
      <x:c r="S54" s="12"/>
      <x:c r="T54" s="12"/>
      <x:c r="U54" s="12"/>
      <x:c r="V54" s="12"/>
      <x:c r="W54" s="12"/>
      <x:c r="X54" s="12"/>
      <x:c r="Y54" s="12"/>
      <x:c r="Z54" s="12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2"/>
      <x:c r="P55" s="12"/>
      <x:c r="Q55" s="12"/>
      <x:c r="R55" s="12"/>
      <x:c r="S55" s="12"/>
      <x:c r="T55" s="12"/>
      <x:c r="U55" s="12"/>
      <x:c r="V55" s="12"/>
      <x:c r="W55" s="12"/>
      <x:c r="X55" s="12"/>
      <x:c r="Y55" s="12"/>
      <x:c r="Z55" s="12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2"/>
      <x:c r="P56" s="12"/>
      <x:c r="Q56" s="12"/>
      <x:c r="R56" s="12"/>
      <x:c r="S56" s="12"/>
      <x:c r="T56" s="12"/>
      <x:c r="U56" s="12"/>
      <x:c r="V56" s="12"/>
      <x:c r="W56" s="12"/>
      <x:c r="X56" s="12"/>
      <x:c r="Y56" s="12"/>
      <x:c r="Z56" s="12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2"/>
      <x:c r="P57" s="12"/>
      <x:c r="Q57" s="12"/>
      <x:c r="R57" s="12"/>
      <x:c r="S57" s="12"/>
      <x:c r="T57" s="12"/>
      <x:c r="U57" s="12"/>
      <x:c r="V57" s="12"/>
      <x:c r="W57" s="12"/>
      <x:c r="X57" s="12"/>
      <x:c r="Y57" s="12"/>
      <x:c r="Z57" s="12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2"/>
      <x:c r="S58" s="12"/>
      <x:c r="T58" s="12"/>
      <x:c r="U58" s="12"/>
      <x:c r="V58" s="12"/>
      <x:c r="W58" s="12"/>
      <x:c r="X58" s="12"/>
      <x:c r="Y58" s="12"/>
      <x:c r="Z58" s="12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2"/>
      <x:c r="P59" s="12"/>
      <x:c r="Q59" s="12"/>
      <x:c r="R59" s="12"/>
      <x:c r="S59" s="12"/>
      <x:c r="T59" s="12"/>
      <x:c r="U59" s="12"/>
      <x:c r="V59" s="12"/>
      <x:c r="W59" s="12"/>
      <x:c r="X59" s="12"/>
      <x:c r="Y59" s="12"/>
      <x:c r="Z59" s="12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  <x:c r="W60" s="12"/>
      <x:c r="X60" s="12"/>
      <x:c r="Y60" s="12"/>
      <x:c r="Z60" s="12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2"/>
      <x:c r="P61" s="12"/>
      <x:c r="Q61" s="12"/>
      <x:c r="R61" s="12"/>
      <x:c r="S61" s="12"/>
      <x:c r="T61" s="12"/>
      <x:c r="U61" s="12"/>
      <x:c r="V61" s="12"/>
      <x:c r="W61" s="12"/>
      <x:c r="X61" s="12"/>
      <x:c r="Y61" s="12"/>
      <x:c r="Z61" s="12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2"/>
      <x:c r="P62" s="12"/>
      <x:c r="Q62" s="12"/>
      <x:c r="R62" s="12"/>
      <x:c r="S62" s="12"/>
      <x:c r="T62" s="12"/>
      <x:c r="U62" s="12"/>
      <x:c r="V62" s="12"/>
      <x:c r="W62" s="12"/>
      <x:c r="X62" s="12"/>
      <x:c r="Y62" s="12"/>
      <x:c r="Z62" s="12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2"/>
      <x:c r="P63" s="12"/>
      <x:c r="Q63" s="12"/>
      <x:c r="R63" s="12"/>
      <x:c r="S63" s="12"/>
      <x:c r="T63" s="12"/>
      <x:c r="U63" s="12"/>
      <x:c r="V63" s="12"/>
      <x:c r="W63" s="12"/>
      <x:c r="X63" s="12"/>
      <x:c r="Y63" s="12"/>
      <x:c r="Z63" s="12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2"/>
      <x:c r="P64" s="12"/>
      <x:c r="Q64" s="12"/>
      <x:c r="R64" s="12"/>
      <x:c r="S64" s="12"/>
      <x:c r="T64" s="12"/>
      <x:c r="U64" s="12"/>
      <x:c r="V64" s="12"/>
      <x:c r="W64" s="12"/>
      <x:c r="X64" s="12"/>
      <x:c r="Y64" s="12"/>
      <x:c r="Z64" s="12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2"/>
      <x:c r="P65" s="12"/>
      <x:c r="Q65" s="12"/>
      <x:c r="R65" s="12"/>
      <x:c r="S65" s="12"/>
      <x:c r="T65" s="12"/>
      <x:c r="U65" s="12"/>
      <x:c r="V65" s="12"/>
      <x:c r="W65" s="12"/>
      <x:c r="X65" s="12"/>
      <x:c r="Y65" s="12"/>
      <x:c r="Z65" s="12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2"/>
      <x:c r="P66" s="12"/>
      <x:c r="Q66" s="12"/>
      <x:c r="R66" s="12"/>
      <x:c r="S66" s="12"/>
      <x:c r="T66" s="12"/>
      <x:c r="U66" s="12"/>
      <x:c r="V66" s="12"/>
      <x:c r="W66" s="12"/>
      <x:c r="X66" s="12"/>
      <x:c r="Y66" s="12"/>
      <x:c r="Z66" s="12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2"/>
      <x:c r="P67" s="12"/>
      <x:c r="Q67" s="12"/>
      <x:c r="R67" s="12"/>
      <x:c r="S67" s="12"/>
      <x:c r="T67" s="12"/>
      <x:c r="U67" s="12"/>
      <x:c r="V67" s="12"/>
      <x:c r="W67" s="12"/>
      <x:c r="X67" s="12"/>
      <x:c r="Y67" s="12"/>
      <x:c r="Z67" s="12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2"/>
      <x:c r="P68" s="12"/>
      <x:c r="Q68" s="12"/>
      <x:c r="R68" s="12"/>
      <x:c r="S68" s="12"/>
      <x:c r="T68" s="12"/>
      <x:c r="U68" s="12"/>
      <x:c r="V68" s="12"/>
      <x:c r="W68" s="12"/>
      <x:c r="X68" s="12"/>
      <x:c r="Y68" s="12"/>
      <x:c r="Z68" s="12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2"/>
      <x:c r="P69" s="12"/>
      <x:c r="Q69" s="12"/>
      <x:c r="R69" s="12"/>
      <x:c r="S69" s="12"/>
      <x:c r="T69" s="12"/>
      <x:c r="U69" s="12"/>
      <x:c r="V69" s="12"/>
      <x:c r="W69" s="12"/>
      <x:c r="X69" s="12"/>
      <x:c r="Y69" s="12"/>
      <x:c r="Z69" s="12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2"/>
      <x:c r="P70" s="12"/>
      <x:c r="Q70" s="12"/>
      <x:c r="R70" s="12"/>
      <x:c r="S70" s="12"/>
      <x:c r="T70" s="12"/>
      <x:c r="U70" s="12"/>
      <x:c r="V70" s="12"/>
      <x:c r="W70" s="12"/>
      <x:c r="X70" s="12"/>
      <x:c r="Y70" s="12"/>
      <x:c r="Z70" s="12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2"/>
      <x:c r="P71" s="12"/>
      <x:c r="Q71" s="12"/>
      <x:c r="R71" s="12"/>
      <x:c r="S71" s="12"/>
      <x:c r="T71" s="12"/>
      <x:c r="U71" s="12"/>
      <x:c r="V71" s="12"/>
      <x:c r="W71" s="12"/>
      <x:c r="X71" s="12"/>
      <x:c r="Y71" s="12"/>
      <x:c r="Z71" s="12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2"/>
      <x:c r="P72" s="12"/>
      <x:c r="Q72" s="12"/>
      <x:c r="R72" s="12"/>
      <x:c r="S72" s="12"/>
      <x:c r="T72" s="12"/>
      <x:c r="U72" s="12"/>
      <x:c r="V72" s="12"/>
      <x:c r="W72" s="12"/>
      <x:c r="X72" s="12"/>
      <x:c r="Y72" s="12"/>
      <x:c r="Z72" s="12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2"/>
      <x:c r="P73" s="12"/>
      <x:c r="Q73" s="12"/>
      <x:c r="R73" s="12"/>
      <x:c r="S73" s="12"/>
      <x:c r="T73" s="12"/>
      <x:c r="U73" s="12"/>
      <x:c r="V73" s="12"/>
      <x:c r="W73" s="12"/>
      <x:c r="X73" s="12"/>
      <x:c r="Y73" s="12"/>
      <x:c r="Z73" s="12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2"/>
      <x:c r="P74" s="12"/>
      <x:c r="Q74" s="12"/>
      <x:c r="R74" s="12"/>
      <x:c r="S74" s="12"/>
      <x:c r="T74" s="12"/>
      <x:c r="U74" s="12"/>
      <x:c r="V74" s="12"/>
      <x:c r="W74" s="12"/>
      <x:c r="X74" s="12"/>
      <x:c r="Y74" s="12"/>
      <x:c r="Z74" s="12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2"/>
      <x:c r="P75" s="12"/>
      <x:c r="Q75" s="12"/>
      <x:c r="R75" s="12"/>
      <x:c r="S75" s="12"/>
      <x:c r="T75" s="12"/>
      <x:c r="U75" s="12"/>
      <x:c r="V75" s="12"/>
      <x:c r="W75" s="12"/>
      <x:c r="X75" s="12"/>
      <x:c r="Y75" s="12"/>
      <x:c r="Z75" s="12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2"/>
      <x:c r="P76" s="12"/>
      <x:c r="Q76" s="12"/>
      <x:c r="R76" s="12"/>
      <x:c r="S76" s="12"/>
      <x:c r="T76" s="12"/>
      <x:c r="U76" s="12"/>
      <x:c r="V76" s="12"/>
      <x:c r="W76" s="12"/>
      <x:c r="X76" s="12"/>
      <x:c r="Y76" s="12"/>
      <x:c r="Z76" s="12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2"/>
      <x:c r="P77" s="12"/>
      <x:c r="Q77" s="12"/>
      <x:c r="R77" s="12"/>
      <x:c r="S77" s="12"/>
      <x:c r="T77" s="12"/>
      <x:c r="U77" s="12"/>
      <x:c r="V77" s="12"/>
      <x:c r="W77" s="12"/>
      <x:c r="X77" s="12"/>
      <x:c r="Y77" s="12"/>
      <x:c r="Z77" s="12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2"/>
      <x:c r="P78" s="12"/>
      <x:c r="Q78" s="12"/>
      <x:c r="R78" s="12"/>
      <x:c r="S78" s="12"/>
      <x:c r="T78" s="12"/>
      <x:c r="U78" s="12"/>
      <x:c r="V78" s="12"/>
      <x:c r="W78" s="12"/>
      <x:c r="X78" s="12"/>
      <x:c r="Y78" s="12"/>
      <x:c r="Z78" s="12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2"/>
      <x:c r="P79" s="12"/>
      <x:c r="Q79" s="12"/>
      <x:c r="R79" s="12"/>
      <x:c r="S79" s="12"/>
      <x:c r="T79" s="12"/>
      <x:c r="U79" s="12"/>
      <x:c r="V79" s="12"/>
      <x:c r="W79" s="12"/>
      <x:c r="X79" s="12"/>
      <x:c r="Y79" s="12"/>
      <x:c r="Z79" s="12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2"/>
      <x:c r="P80" s="12"/>
      <x:c r="Q80" s="12"/>
      <x:c r="R80" s="12"/>
      <x:c r="S80" s="12"/>
      <x:c r="T80" s="12"/>
      <x:c r="U80" s="12"/>
      <x:c r="V80" s="12"/>
      <x:c r="W80" s="12"/>
      <x:c r="X80" s="12"/>
      <x:c r="Y80" s="12"/>
      <x:c r="Z80" s="12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2"/>
      <x:c r="P81" s="12"/>
      <x:c r="Q81" s="12"/>
      <x:c r="R81" s="12"/>
      <x:c r="S81" s="12"/>
      <x:c r="T81" s="12"/>
      <x:c r="U81" s="12"/>
      <x:c r="V81" s="12"/>
      <x:c r="W81" s="12"/>
      <x:c r="X81" s="12"/>
      <x:c r="Y81" s="12"/>
      <x:c r="Z81" s="12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2"/>
      <x:c r="P82" s="12"/>
      <x:c r="Q82" s="12"/>
      <x:c r="R82" s="12"/>
      <x:c r="S82" s="12"/>
      <x:c r="T82" s="12"/>
      <x:c r="U82" s="12"/>
      <x:c r="V82" s="12"/>
      <x:c r="W82" s="12"/>
      <x:c r="X82" s="12"/>
      <x:c r="Y82" s="12"/>
      <x:c r="Z82" s="12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2"/>
      <x:c r="P83" s="12"/>
      <x:c r="Q83" s="12"/>
      <x:c r="R83" s="12"/>
      <x:c r="S83" s="12"/>
      <x:c r="T83" s="12"/>
      <x:c r="U83" s="12"/>
      <x:c r="V83" s="12"/>
      <x:c r="W83" s="12"/>
      <x:c r="X83" s="12"/>
      <x:c r="Y83" s="12"/>
      <x:c r="Z83" s="12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2"/>
      <x:c r="P84" s="12"/>
      <x:c r="Q84" s="12"/>
      <x:c r="R84" s="12"/>
      <x:c r="S84" s="12"/>
      <x:c r="T84" s="12"/>
      <x:c r="U84" s="12"/>
      <x:c r="V84" s="12"/>
      <x:c r="W84" s="12"/>
      <x:c r="X84" s="12"/>
      <x:c r="Y84" s="12"/>
      <x:c r="Z84" s="12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2"/>
      <x:c r="P85" s="12"/>
      <x:c r="Q85" s="12"/>
      <x:c r="R85" s="12"/>
      <x:c r="S85" s="12"/>
      <x:c r="T85" s="12"/>
      <x:c r="U85" s="12"/>
      <x:c r="V85" s="12"/>
      <x:c r="W85" s="12"/>
      <x:c r="X85" s="12"/>
      <x:c r="Y85" s="12"/>
      <x:c r="Z85" s="12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2"/>
      <x:c r="P86" s="12"/>
      <x:c r="Q86" s="12"/>
      <x:c r="R86" s="12"/>
      <x:c r="S86" s="12"/>
      <x:c r="T86" s="12"/>
      <x:c r="U86" s="12"/>
      <x:c r="V86" s="12"/>
      <x:c r="W86" s="12"/>
      <x:c r="X86" s="12"/>
      <x:c r="Y86" s="12"/>
      <x:c r="Z86" s="12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2"/>
      <x:c r="P87" s="12"/>
      <x:c r="Q87" s="12"/>
      <x:c r="R87" s="12"/>
      <x:c r="S87" s="12"/>
      <x:c r="T87" s="12"/>
      <x:c r="U87" s="12"/>
      <x:c r="V87" s="12"/>
      <x:c r="W87" s="12"/>
      <x:c r="X87" s="12"/>
      <x:c r="Y87" s="12"/>
      <x:c r="Z87" s="12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  <x:c r="S88" s="12"/>
      <x:c r="T88" s="12"/>
      <x:c r="U88" s="12"/>
      <x:c r="V88" s="12"/>
      <x:c r="W88" s="12"/>
      <x:c r="X88" s="12"/>
      <x:c r="Y88" s="12"/>
      <x:c r="Z88" s="12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2"/>
      <x:c r="P89" s="12"/>
      <x:c r="Q89" s="12"/>
      <x:c r="R89" s="12"/>
      <x:c r="S89" s="12"/>
      <x:c r="T89" s="12"/>
      <x:c r="U89" s="12"/>
      <x:c r="V89" s="12"/>
      <x:c r="W89" s="12"/>
      <x:c r="X89" s="12"/>
      <x:c r="Y89" s="12"/>
      <x:c r="Z89" s="12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2"/>
      <x:c r="P90" s="12"/>
      <x:c r="Q90" s="12"/>
      <x:c r="R90" s="12"/>
      <x:c r="S90" s="12"/>
      <x:c r="T90" s="12"/>
      <x:c r="U90" s="12"/>
      <x:c r="V90" s="12"/>
      <x:c r="W90" s="12"/>
      <x:c r="X90" s="12"/>
      <x:c r="Y90" s="12"/>
      <x:c r="Z90" s="12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2"/>
      <x:c r="P91" s="12"/>
      <x:c r="Q91" s="12"/>
      <x:c r="R91" s="12"/>
      <x:c r="S91" s="12"/>
      <x:c r="T91" s="12"/>
      <x:c r="U91" s="12"/>
      <x:c r="V91" s="12"/>
      <x:c r="W91" s="12"/>
      <x:c r="X91" s="12"/>
      <x:c r="Y91" s="12"/>
      <x:c r="Z91" s="12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2"/>
      <x:c r="P92" s="12"/>
      <x:c r="Q92" s="12"/>
      <x:c r="R92" s="12"/>
      <x:c r="S92" s="12"/>
      <x:c r="T92" s="12"/>
      <x:c r="U92" s="12"/>
      <x:c r="V92" s="12"/>
      <x:c r="W92" s="12"/>
      <x:c r="X92" s="12"/>
      <x:c r="Y92" s="12"/>
      <x:c r="Z92" s="12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2"/>
      <x:c r="P93" s="12"/>
      <x:c r="Q93" s="12"/>
      <x:c r="R93" s="12"/>
      <x:c r="S93" s="12"/>
      <x:c r="T93" s="12"/>
      <x:c r="U93" s="12"/>
      <x:c r="V93" s="12"/>
      <x:c r="W93" s="12"/>
      <x:c r="X93" s="12"/>
      <x:c r="Y93" s="12"/>
      <x:c r="Z93" s="12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2"/>
      <x:c r="P94" s="12"/>
      <x:c r="Q94" s="12"/>
      <x:c r="R94" s="12"/>
      <x:c r="S94" s="12"/>
      <x:c r="T94" s="12"/>
      <x:c r="U94" s="12"/>
      <x:c r="V94" s="12"/>
      <x:c r="W94" s="12"/>
      <x:c r="X94" s="12"/>
      <x:c r="Y94" s="12"/>
      <x:c r="Z94" s="12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2"/>
      <x:c r="P95" s="12"/>
      <x:c r="Q95" s="12"/>
      <x:c r="R95" s="12"/>
      <x:c r="S95" s="12"/>
      <x:c r="T95" s="12"/>
      <x:c r="U95" s="12"/>
      <x:c r="V95" s="12"/>
      <x:c r="W95" s="12"/>
      <x:c r="X95" s="12"/>
      <x:c r="Y95" s="12"/>
      <x:c r="Z95" s="12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2"/>
      <x:c r="P96" s="12"/>
      <x:c r="Q96" s="12"/>
      <x:c r="R96" s="12"/>
      <x:c r="S96" s="12"/>
      <x:c r="T96" s="12"/>
      <x:c r="U96" s="12"/>
      <x:c r="V96" s="12"/>
      <x:c r="W96" s="12"/>
      <x:c r="X96" s="12"/>
      <x:c r="Y96" s="12"/>
      <x:c r="Z96" s="12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2"/>
      <x:c r="P97" s="12"/>
      <x:c r="Q97" s="12"/>
      <x:c r="R97" s="12"/>
      <x:c r="S97" s="12"/>
      <x:c r="T97" s="12"/>
      <x:c r="U97" s="12"/>
      <x:c r="V97" s="12"/>
      <x:c r="W97" s="12"/>
      <x:c r="X97" s="12"/>
      <x:c r="Y97" s="12"/>
      <x:c r="Z97" s="12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2"/>
      <x:c r="P98" s="12"/>
      <x:c r="Q98" s="12"/>
      <x:c r="R98" s="12"/>
      <x:c r="S98" s="12"/>
      <x:c r="T98" s="12"/>
      <x:c r="U98" s="12"/>
      <x:c r="V98" s="12"/>
      <x:c r="W98" s="12"/>
      <x:c r="X98" s="12"/>
      <x:c r="Y98" s="12"/>
      <x:c r="Z98" s="12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2"/>
      <x:c r="P99" s="12"/>
      <x:c r="Q99" s="12"/>
      <x:c r="R99" s="12"/>
      <x:c r="S99" s="12"/>
      <x:c r="T99" s="12"/>
      <x:c r="U99" s="12"/>
      <x:c r="V99" s="12"/>
      <x:c r="W99" s="12"/>
      <x:c r="X99" s="12"/>
      <x:c r="Y99" s="12"/>
      <x:c r="Z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2"/>
      <x:c r="P100" s="12"/>
      <x:c r="Q100" s="12"/>
      <x:c r="R100" s="12"/>
      <x:c r="S100" s="12"/>
      <x:c r="T100" s="12"/>
      <x:c r="U100" s="12"/>
      <x:c r="V100" s="12"/>
      <x:c r="W100" s="12"/>
      <x:c r="X100" s="12"/>
      <x:c r="Y100" s="12"/>
      <x:c r="Z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2"/>
      <x:c r="P101" s="12"/>
      <x:c r="Q101" s="12"/>
      <x:c r="R101" s="12"/>
      <x:c r="S101" s="12"/>
      <x:c r="T101" s="12"/>
      <x:c r="U101" s="12"/>
      <x:c r="V101" s="12"/>
      <x:c r="W101" s="12"/>
      <x:c r="X101" s="12"/>
      <x:c r="Y101" s="12"/>
      <x:c r="Z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2"/>
      <x:c r="P102" s="12"/>
      <x:c r="Q102" s="12"/>
      <x:c r="R102" s="12"/>
      <x:c r="S102" s="12"/>
      <x:c r="T102" s="12"/>
      <x:c r="U102" s="12"/>
      <x:c r="V102" s="12"/>
      <x:c r="W102" s="12"/>
      <x:c r="X102" s="12"/>
      <x:c r="Y102" s="12"/>
      <x:c r="Z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2"/>
      <x:c r="P103" s="12"/>
      <x:c r="Q103" s="12"/>
      <x:c r="R103" s="12"/>
      <x:c r="S103" s="12"/>
      <x:c r="T103" s="12"/>
      <x:c r="U103" s="12"/>
      <x:c r="V103" s="12"/>
      <x:c r="W103" s="12"/>
      <x:c r="X103" s="12"/>
      <x:c r="Y103" s="12"/>
      <x:c r="Z103" s="12"/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2"/>
      <x:c r="P104" s="12"/>
      <x:c r="Q104" s="12"/>
      <x:c r="R104" s="12"/>
      <x:c r="S104" s="12"/>
      <x:c r="T104" s="12"/>
      <x:c r="U104" s="12"/>
      <x:c r="V104" s="12"/>
      <x:c r="W104" s="12"/>
      <x:c r="X104" s="12"/>
      <x:c r="Y104" s="12"/>
      <x:c r="Z104" s="12"/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2"/>
      <x:c r="P105" s="12"/>
      <x:c r="Q105" s="12"/>
      <x:c r="R105" s="12"/>
      <x:c r="S105" s="12"/>
      <x:c r="T105" s="12"/>
      <x:c r="U105" s="12"/>
      <x:c r="V105" s="12"/>
      <x:c r="W105" s="12"/>
      <x:c r="X105" s="12"/>
      <x:c r="Y105" s="12"/>
      <x:c r="Z105" s="12"/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2"/>
      <x:c r="P106" s="12"/>
      <x:c r="Q106" s="12"/>
      <x:c r="R106" s="12"/>
      <x:c r="S106" s="12"/>
      <x:c r="T106" s="12"/>
      <x:c r="U106" s="12"/>
      <x:c r="V106" s="12"/>
      <x:c r="W106" s="12"/>
      <x:c r="X106" s="12"/>
      <x:c r="Y106" s="12"/>
      <x:c r="Z106" s="12"/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2"/>
      <x:c r="P107" s="12"/>
      <x:c r="Q107" s="12"/>
      <x:c r="R107" s="12"/>
      <x:c r="S107" s="12"/>
      <x:c r="T107" s="12"/>
      <x:c r="U107" s="12"/>
      <x:c r="V107" s="12"/>
      <x:c r="W107" s="12"/>
      <x:c r="X107" s="12"/>
      <x:c r="Y107" s="12"/>
      <x:c r="Z107" s="12"/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2"/>
      <x:c r="P108" s="12"/>
      <x:c r="Q108" s="12"/>
      <x:c r="R108" s="12"/>
      <x:c r="S108" s="12"/>
      <x:c r="T108" s="12"/>
      <x:c r="U108" s="12"/>
      <x:c r="V108" s="12"/>
      <x:c r="W108" s="12"/>
      <x:c r="X108" s="12"/>
      <x:c r="Y108" s="12"/>
      <x:c r="Z108" s="12"/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2"/>
      <x:c r="P109" s="12"/>
      <x:c r="Q109" s="12"/>
      <x:c r="R109" s="12"/>
      <x:c r="S109" s="12"/>
      <x:c r="T109" s="12"/>
      <x:c r="U109" s="12"/>
      <x:c r="V109" s="12"/>
      <x:c r="W109" s="12"/>
      <x:c r="X109" s="12"/>
      <x:c r="Y109" s="12"/>
      <x:c r="Z109" s="12"/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2"/>
      <x:c r="P110" s="12"/>
      <x:c r="Q110" s="12"/>
      <x:c r="R110" s="12"/>
      <x:c r="S110" s="12"/>
      <x:c r="T110" s="12"/>
      <x:c r="U110" s="12"/>
      <x:c r="V110" s="12"/>
      <x:c r="W110" s="12"/>
      <x:c r="X110" s="12"/>
      <x:c r="Y110" s="12"/>
      <x:c r="Z110" s="12"/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2"/>
      <x:c r="P111" s="12"/>
      <x:c r="Q111" s="12"/>
      <x:c r="R111" s="12"/>
      <x:c r="S111" s="12"/>
      <x:c r="T111" s="12"/>
      <x:c r="U111" s="12"/>
      <x:c r="V111" s="12"/>
      <x:c r="W111" s="12"/>
      <x:c r="X111" s="12"/>
      <x:c r="Y111" s="12"/>
      <x:c r="Z111" s="12"/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2"/>
      <x:c r="P112" s="12"/>
      <x:c r="Q112" s="12"/>
      <x:c r="R112" s="12"/>
      <x:c r="S112" s="12"/>
      <x:c r="T112" s="12"/>
      <x:c r="U112" s="12"/>
      <x:c r="V112" s="12"/>
      <x:c r="W112" s="12"/>
      <x:c r="X112" s="12"/>
      <x:c r="Y112" s="12"/>
      <x:c r="Z112" s="12"/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2"/>
      <x:c r="P113" s="12"/>
      <x:c r="Q113" s="12"/>
      <x:c r="R113" s="12"/>
      <x:c r="S113" s="12"/>
      <x:c r="T113" s="12"/>
      <x:c r="U113" s="12"/>
      <x:c r="V113" s="12"/>
      <x:c r="W113" s="12"/>
      <x:c r="X113" s="12"/>
      <x:c r="Y113" s="12"/>
      <x:c r="Z113" s="12"/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2"/>
      <x:c r="P114" s="12"/>
      <x:c r="Q114" s="12"/>
      <x:c r="R114" s="12"/>
      <x:c r="S114" s="12"/>
      <x:c r="T114" s="12"/>
      <x:c r="U114" s="12"/>
      <x:c r="V114" s="12"/>
      <x:c r="W114" s="12"/>
      <x:c r="X114" s="12"/>
      <x:c r="Y114" s="12"/>
      <x:c r="Z114" s="12"/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2"/>
      <x:c r="P115" s="12"/>
      <x:c r="Q115" s="12"/>
      <x:c r="R115" s="12"/>
      <x:c r="S115" s="12"/>
      <x:c r="T115" s="12"/>
      <x:c r="U115" s="12"/>
      <x:c r="V115" s="12"/>
      <x:c r="W115" s="12"/>
      <x:c r="X115" s="12"/>
      <x:c r="Y115" s="12"/>
      <x:c r="Z115" s="12"/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2"/>
      <x:c r="P116" s="12"/>
      <x:c r="Q116" s="12"/>
      <x:c r="R116" s="12"/>
      <x:c r="S116" s="12"/>
      <x:c r="T116" s="12"/>
      <x:c r="U116" s="12"/>
      <x:c r="V116" s="12"/>
      <x:c r="W116" s="12"/>
      <x:c r="X116" s="12"/>
      <x:c r="Y116" s="12"/>
      <x:c r="Z116" s="12"/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2"/>
      <x:c r="P117" s="12"/>
      <x:c r="Q117" s="12"/>
      <x:c r="R117" s="12"/>
      <x:c r="S117" s="12"/>
      <x:c r="T117" s="12"/>
      <x:c r="U117" s="12"/>
      <x:c r="V117" s="12"/>
      <x:c r="W117" s="12"/>
      <x:c r="X117" s="12"/>
      <x:c r="Y117" s="12"/>
      <x:c r="Z117" s="12"/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2"/>
      <x:c r="P118" s="12"/>
      <x:c r="Q118" s="12"/>
      <x:c r="R118" s="12"/>
      <x:c r="S118" s="12"/>
      <x:c r="T118" s="12"/>
      <x:c r="U118" s="12"/>
      <x:c r="V118" s="12"/>
      <x:c r="W118" s="12"/>
      <x:c r="X118" s="12"/>
      <x:c r="Y118" s="12"/>
      <x:c r="Z118" s="12"/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2"/>
      <x:c r="P119" s="12"/>
      <x:c r="Q119" s="12"/>
      <x:c r="R119" s="12"/>
      <x:c r="S119" s="12"/>
      <x:c r="T119" s="12"/>
      <x:c r="U119" s="12"/>
      <x:c r="V119" s="12"/>
      <x:c r="W119" s="12"/>
      <x:c r="X119" s="12"/>
      <x:c r="Y119" s="12"/>
      <x:c r="Z119" s="12"/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2"/>
      <x:c r="P120" s="12"/>
      <x:c r="Q120" s="12"/>
      <x:c r="R120" s="12"/>
      <x:c r="S120" s="12"/>
      <x:c r="T120" s="12"/>
      <x:c r="U120" s="12"/>
      <x:c r="V120" s="12"/>
      <x:c r="W120" s="12"/>
      <x:c r="X120" s="12"/>
      <x:c r="Y120" s="12"/>
      <x:c r="Z120" s="12"/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2"/>
      <x:c r="P121" s="12"/>
      <x:c r="Q121" s="12"/>
      <x:c r="R121" s="12"/>
      <x:c r="S121" s="12"/>
      <x:c r="T121" s="12"/>
      <x:c r="U121" s="12"/>
      <x:c r="V121" s="12"/>
      <x:c r="W121" s="12"/>
      <x:c r="X121" s="12"/>
      <x:c r="Y121" s="12"/>
      <x:c r="Z121" s="12"/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2"/>
      <x:c r="P122" s="12"/>
      <x:c r="Q122" s="12"/>
      <x:c r="R122" s="12"/>
      <x:c r="S122" s="12"/>
      <x:c r="T122" s="12"/>
      <x:c r="U122" s="12"/>
      <x:c r="V122" s="12"/>
      <x:c r="W122" s="12"/>
      <x:c r="X122" s="12"/>
      <x:c r="Y122" s="12"/>
      <x:c r="Z122" s="12"/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2"/>
      <x:c r="P123" s="12"/>
      <x:c r="Q123" s="12"/>
      <x:c r="R123" s="12"/>
      <x:c r="S123" s="12"/>
      <x:c r="T123" s="12"/>
      <x:c r="U123" s="12"/>
      <x:c r="V123" s="12"/>
      <x:c r="W123" s="12"/>
      <x:c r="X123" s="12"/>
      <x:c r="Y123" s="12"/>
      <x:c r="Z123" s="12"/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2"/>
      <x:c r="P124" s="12"/>
      <x:c r="Q124" s="12"/>
      <x:c r="R124" s="12"/>
      <x:c r="S124" s="12"/>
      <x:c r="T124" s="12"/>
      <x:c r="U124" s="12"/>
      <x:c r="V124" s="12"/>
      <x:c r="W124" s="12"/>
      <x:c r="X124" s="12"/>
      <x:c r="Y124" s="12"/>
      <x:c r="Z124" s="12"/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2"/>
      <x:c r="P125" s="12"/>
      <x:c r="Q125" s="12"/>
      <x:c r="R125" s="12"/>
      <x:c r="S125" s="12"/>
      <x:c r="T125" s="12"/>
      <x:c r="U125" s="12"/>
      <x:c r="V125" s="12"/>
      <x:c r="W125" s="12"/>
      <x:c r="X125" s="12"/>
      <x:c r="Y125" s="12"/>
      <x:c r="Z125" s="12"/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2"/>
      <x:c r="P126" s="12"/>
      <x:c r="Q126" s="12"/>
      <x:c r="R126" s="12"/>
      <x:c r="S126" s="12"/>
      <x:c r="T126" s="12"/>
      <x:c r="U126" s="12"/>
      <x:c r="V126" s="12"/>
      <x:c r="W126" s="12"/>
      <x:c r="X126" s="12"/>
      <x:c r="Y126" s="12"/>
      <x:c r="Z126" s="12"/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2"/>
      <x:c r="P127" s="12"/>
      <x:c r="Q127" s="12"/>
      <x:c r="R127" s="12"/>
      <x:c r="S127" s="12"/>
      <x:c r="T127" s="12"/>
      <x:c r="U127" s="12"/>
      <x:c r="V127" s="12"/>
      <x:c r="W127" s="12"/>
      <x:c r="X127" s="12"/>
      <x:c r="Y127" s="12"/>
      <x:c r="Z127" s="12"/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2"/>
      <x:c r="P128" s="12"/>
      <x:c r="Q128" s="12"/>
      <x:c r="R128" s="12"/>
      <x:c r="S128" s="12"/>
      <x:c r="T128" s="12"/>
      <x:c r="U128" s="12"/>
      <x:c r="V128" s="12"/>
      <x:c r="W128" s="12"/>
      <x:c r="X128" s="12"/>
      <x:c r="Y128" s="12"/>
      <x:c r="Z128" s="12"/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2"/>
      <x:c r="P129" s="12"/>
      <x:c r="Q129" s="12"/>
      <x:c r="R129" s="12"/>
      <x:c r="S129" s="12"/>
      <x:c r="T129" s="12"/>
      <x:c r="U129" s="12"/>
      <x:c r="V129" s="12"/>
      <x:c r="W129" s="12"/>
      <x:c r="X129" s="12"/>
      <x:c r="Y129" s="12"/>
      <x:c r="Z129" s="12"/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2"/>
      <x:c r="P130" s="12"/>
      <x:c r="Q130" s="12"/>
      <x:c r="R130" s="12"/>
      <x:c r="S130" s="12"/>
      <x:c r="T130" s="12"/>
      <x:c r="U130" s="12"/>
      <x:c r="V130" s="12"/>
      <x:c r="W130" s="12"/>
      <x:c r="X130" s="12"/>
      <x:c r="Y130" s="12"/>
      <x:c r="Z130" s="12"/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2"/>
      <x:c r="P131" s="12"/>
      <x:c r="Q131" s="12"/>
      <x:c r="R131" s="12"/>
      <x:c r="S131" s="12"/>
      <x:c r="T131" s="12"/>
      <x:c r="U131" s="12"/>
      <x:c r="V131" s="12"/>
      <x:c r="W131" s="12"/>
      <x:c r="X131" s="12"/>
      <x:c r="Y131" s="12"/>
      <x:c r="Z131" s="12"/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2"/>
      <x:c r="P132" s="12"/>
      <x:c r="Q132" s="12"/>
      <x:c r="R132" s="12"/>
      <x:c r="S132" s="12"/>
      <x:c r="T132" s="12"/>
      <x:c r="U132" s="12"/>
      <x:c r="V132" s="12"/>
      <x:c r="W132" s="12"/>
      <x:c r="X132" s="12"/>
      <x:c r="Y132" s="12"/>
      <x:c r="Z132" s="12"/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2"/>
      <x:c r="P133" s="12"/>
      <x:c r="Q133" s="12"/>
      <x:c r="R133" s="12"/>
      <x:c r="S133" s="12"/>
      <x:c r="T133" s="12"/>
      <x:c r="U133" s="12"/>
      <x:c r="V133" s="12"/>
      <x:c r="W133" s="12"/>
      <x:c r="X133" s="12"/>
      <x:c r="Y133" s="12"/>
      <x:c r="Z133" s="12"/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2"/>
      <x:c r="P134" s="12"/>
      <x:c r="Q134" s="12"/>
      <x:c r="R134" s="12"/>
      <x:c r="S134" s="12"/>
      <x:c r="T134" s="12"/>
      <x:c r="U134" s="12"/>
      <x:c r="V134" s="12"/>
      <x:c r="W134" s="12"/>
      <x:c r="X134" s="12"/>
      <x:c r="Y134" s="12"/>
      <x:c r="Z134" s="12"/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2"/>
      <x:c r="P135" s="12"/>
      <x:c r="Q135" s="12"/>
      <x:c r="R135" s="12"/>
      <x:c r="S135" s="12"/>
      <x:c r="T135" s="12"/>
      <x:c r="U135" s="12"/>
      <x:c r="V135" s="12"/>
      <x:c r="W135" s="12"/>
      <x:c r="X135" s="12"/>
      <x:c r="Y135" s="12"/>
      <x:c r="Z135" s="12"/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2"/>
      <x:c r="P136" s="12"/>
      <x:c r="Q136" s="12"/>
      <x:c r="R136" s="12"/>
      <x:c r="S136" s="12"/>
      <x:c r="T136" s="12"/>
      <x:c r="U136" s="12"/>
      <x:c r="V136" s="12"/>
      <x:c r="W136" s="12"/>
      <x:c r="X136" s="12"/>
      <x:c r="Y136" s="12"/>
      <x:c r="Z136" s="12"/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2"/>
      <x:c r="P137" s="12"/>
      <x:c r="Q137" s="12"/>
      <x:c r="R137" s="12"/>
      <x:c r="S137" s="12"/>
      <x:c r="T137" s="12"/>
      <x:c r="U137" s="12"/>
      <x:c r="V137" s="12"/>
      <x:c r="W137" s="12"/>
      <x:c r="X137" s="12"/>
      <x:c r="Y137" s="12"/>
      <x:c r="Z137" s="12"/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2"/>
      <x:c r="P138" s="12"/>
      <x:c r="Q138" s="12"/>
      <x:c r="R138" s="12"/>
      <x:c r="S138" s="12"/>
      <x:c r="T138" s="12"/>
      <x:c r="U138" s="12"/>
      <x:c r="V138" s="12"/>
      <x:c r="W138" s="12"/>
      <x:c r="X138" s="12"/>
      <x:c r="Y138" s="12"/>
      <x:c r="Z138" s="12"/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2"/>
      <x:c r="P139" s="12"/>
      <x:c r="Q139" s="12"/>
      <x:c r="R139" s="12"/>
      <x:c r="S139" s="12"/>
      <x:c r="T139" s="12"/>
      <x:c r="U139" s="12"/>
      <x:c r="V139" s="12"/>
      <x:c r="W139" s="12"/>
      <x:c r="X139" s="12"/>
      <x:c r="Y139" s="12"/>
      <x:c r="Z139" s="12"/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2"/>
      <x:c r="P140" s="12"/>
      <x:c r="Q140" s="12"/>
      <x:c r="R140" s="12"/>
      <x:c r="S140" s="12"/>
      <x:c r="T140" s="12"/>
      <x:c r="U140" s="12"/>
      <x:c r="V140" s="12"/>
      <x:c r="W140" s="12"/>
      <x:c r="X140" s="12"/>
      <x:c r="Y140" s="12"/>
      <x:c r="Z140" s="12"/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2"/>
      <x:c r="P141" s="12"/>
      <x:c r="Q141" s="12"/>
      <x:c r="R141" s="12"/>
      <x:c r="S141" s="12"/>
      <x:c r="T141" s="12"/>
      <x:c r="U141" s="12"/>
      <x:c r="V141" s="12"/>
      <x:c r="W141" s="12"/>
      <x:c r="X141" s="12"/>
      <x:c r="Y141" s="12"/>
      <x:c r="Z141" s="12"/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2"/>
      <x:c r="P142" s="12"/>
      <x:c r="Q142" s="12"/>
      <x:c r="R142" s="12"/>
      <x:c r="S142" s="12"/>
      <x:c r="T142" s="12"/>
      <x:c r="U142" s="12"/>
      <x:c r="V142" s="12"/>
      <x:c r="W142" s="12"/>
      <x:c r="X142" s="12"/>
      <x:c r="Y142" s="12"/>
      <x:c r="Z142" s="12"/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2"/>
      <x:c r="P143" s="12"/>
      <x:c r="Q143" s="12"/>
      <x:c r="R143" s="12"/>
      <x:c r="S143" s="12"/>
      <x:c r="T143" s="12"/>
      <x:c r="U143" s="12"/>
      <x:c r="V143" s="12"/>
      <x:c r="W143" s="12"/>
      <x:c r="X143" s="12"/>
      <x:c r="Y143" s="12"/>
      <x:c r="Z143" s="12"/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2"/>
      <x:c r="P144" s="12"/>
      <x:c r="Q144" s="12"/>
      <x:c r="R144" s="12"/>
      <x:c r="S144" s="12"/>
      <x:c r="T144" s="12"/>
      <x:c r="U144" s="12"/>
      <x:c r="V144" s="12"/>
      <x:c r="W144" s="12"/>
      <x:c r="X144" s="12"/>
      <x:c r="Y144" s="12"/>
      <x:c r="Z144" s="12"/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2"/>
      <x:c r="P145" s="12"/>
      <x:c r="Q145" s="12"/>
      <x:c r="R145" s="12"/>
      <x:c r="S145" s="12"/>
      <x:c r="T145" s="12"/>
      <x:c r="U145" s="12"/>
      <x:c r="V145" s="12"/>
      <x:c r="W145" s="12"/>
      <x:c r="X145" s="12"/>
      <x:c r="Y145" s="12"/>
      <x:c r="Z145" s="12"/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2"/>
      <x:c r="P146" s="12"/>
      <x:c r="Q146" s="12"/>
      <x:c r="R146" s="12"/>
      <x:c r="S146" s="12"/>
      <x:c r="T146" s="12"/>
      <x:c r="U146" s="12"/>
      <x:c r="V146" s="12"/>
      <x:c r="W146" s="12"/>
      <x:c r="X146" s="12"/>
      <x:c r="Y146" s="12"/>
      <x:c r="Z146" s="12"/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2"/>
      <x:c r="P147" s="12"/>
      <x:c r="Q147" s="12"/>
      <x:c r="R147" s="12"/>
      <x:c r="S147" s="12"/>
      <x:c r="T147" s="12"/>
      <x:c r="U147" s="12"/>
      <x:c r="V147" s="12"/>
      <x:c r="W147" s="12"/>
      <x:c r="X147" s="12"/>
      <x:c r="Y147" s="12"/>
      <x:c r="Z147" s="12"/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2"/>
      <x:c r="P148" s="12"/>
      <x:c r="Q148" s="12"/>
      <x:c r="R148" s="12"/>
      <x:c r="S148" s="12"/>
      <x:c r="T148" s="12"/>
      <x:c r="U148" s="12"/>
      <x:c r="V148" s="12"/>
      <x:c r="W148" s="12"/>
      <x:c r="X148" s="12"/>
      <x:c r="Y148" s="12"/>
      <x:c r="Z148" s="12"/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2"/>
      <x:c r="P149" s="12"/>
      <x:c r="Q149" s="12"/>
      <x:c r="R149" s="12"/>
      <x:c r="S149" s="12"/>
      <x:c r="T149" s="12"/>
      <x:c r="U149" s="12"/>
      <x:c r="V149" s="12"/>
      <x:c r="W149" s="12"/>
      <x:c r="X149" s="12"/>
      <x:c r="Y149" s="12"/>
      <x:c r="Z149" s="12"/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2"/>
      <x:c r="P150" s="12"/>
      <x:c r="Q150" s="12"/>
      <x:c r="R150" s="12"/>
      <x:c r="S150" s="12"/>
      <x:c r="T150" s="12"/>
      <x:c r="U150" s="12"/>
      <x:c r="V150" s="12"/>
      <x:c r="W150" s="12"/>
      <x:c r="X150" s="12"/>
      <x:c r="Y150" s="12"/>
      <x:c r="Z150" s="12"/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2"/>
      <x:c r="P151" s="12"/>
      <x:c r="Q151" s="12"/>
      <x:c r="R151" s="12"/>
      <x:c r="S151" s="12"/>
      <x:c r="T151" s="12"/>
      <x:c r="U151" s="12"/>
      <x:c r="V151" s="12"/>
      <x:c r="W151" s="12"/>
      <x:c r="X151" s="12"/>
      <x:c r="Y151" s="12"/>
      <x:c r="Z151" s="12"/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2"/>
      <x:c r="P152" s="12"/>
      <x:c r="Q152" s="12"/>
      <x:c r="R152" s="12"/>
      <x:c r="S152" s="12"/>
      <x:c r="T152" s="12"/>
      <x:c r="U152" s="12"/>
      <x:c r="V152" s="12"/>
      <x:c r="W152" s="12"/>
      <x:c r="X152" s="12"/>
      <x:c r="Y152" s="12"/>
      <x:c r="Z152" s="12"/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2"/>
      <x:c r="P153" s="12"/>
      <x:c r="Q153" s="12"/>
      <x:c r="R153" s="12"/>
      <x:c r="S153" s="12"/>
      <x:c r="T153" s="12"/>
      <x:c r="U153" s="12"/>
      <x:c r="V153" s="12"/>
      <x:c r="W153" s="12"/>
      <x:c r="X153" s="12"/>
      <x:c r="Y153" s="12"/>
      <x:c r="Z153" s="12"/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2"/>
      <x:c r="P154" s="12"/>
      <x:c r="Q154" s="12"/>
      <x:c r="R154" s="12"/>
      <x:c r="S154" s="12"/>
      <x:c r="T154" s="12"/>
      <x:c r="U154" s="12"/>
      <x:c r="V154" s="12"/>
      <x:c r="W154" s="12"/>
      <x:c r="X154" s="12"/>
      <x:c r="Y154" s="12"/>
      <x:c r="Z154" s="12"/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2"/>
      <x:c r="P155" s="12"/>
      <x:c r="Q155" s="12"/>
      <x:c r="R155" s="12"/>
      <x:c r="S155" s="12"/>
      <x:c r="T155" s="12"/>
      <x:c r="U155" s="12"/>
      <x:c r="V155" s="12"/>
      <x:c r="W155" s="12"/>
      <x:c r="X155" s="12"/>
      <x:c r="Y155" s="12"/>
      <x:c r="Z155" s="12"/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2"/>
      <x:c r="P156" s="12"/>
      <x:c r="Q156" s="12"/>
      <x:c r="R156" s="12"/>
      <x:c r="S156" s="12"/>
      <x:c r="T156" s="12"/>
      <x:c r="U156" s="12"/>
      <x:c r="V156" s="12"/>
      <x:c r="W156" s="12"/>
      <x:c r="X156" s="12"/>
      <x:c r="Y156" s="12"/>
      <x:c r="Z156" s="12"/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2"/>
      <x:c r="P157" s="12"/>
      <x:c r="Q157" s="12"/>
      <x:c r="R157" s="12"/>
      <x:c r="S157" s="12"/>
      <x:c r="T157" s="12"/>
      <x:c r="U157" s="12"/>
      <x:c r="V157" s="12"/>
      <x:c r="W157" s="12"/>
      <x:c r="X157" s="12"/>
      <x:c r="Y157" s="12"/>
      <x:c r="Z157" s="12"/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2"/>
      <x:c r="P158" s="12"/>
      <x:c r="Q158" s="12"/>
      <x:c r="R158" s="12"/>
      <x:c r="S158" s="12"/>
      <x:c r="T158" s="12"/>
      <x:c r="U158" s="12"/>
      <x:c r="V158" s="12"/>
      <x:c r="W158" s="12"/>
      <x:c r="X158" s="12"/>
      <x:c r="Y158" s="12"/>
      <x:c r="Z158" s="12"/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2"/>
      <x:c r="P159" s="12"/>
      <x:c r="Q159" s="12"/>
      <x:c r="R159" s="12"/>
      <x:c r="S159" s="12"/>
      <x:c r="T159" s="12"/>
      <x:c r="U159" s="12"/>
      <x:c r="V159" s="12"/>
      <x:c r="W159" s="12"/>
      <x:c r="X159" s="12"/>
      <x:c r="Y159" s="12"/>
      <x:c r="Z159" s="12"/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2"/>
      <x:c r="P160" s="12"/>
      <x:c r="Q160" s="12"/>
      <x:c r="R160" s="12"/>
      <x:c r="S160" s="12"/>
      <x:c r="T160" s="12"/>
      <x:c r="U160" s="12"/>
      <x:c r="V160" s="12"/>
      <x:c r="W160" s="12"/>
      <x:c r="X160" s="12"/>
      <x:c r="Y160" s="12"/>
      <x:c r="Z160" s="12"/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2"/>
      <x:c r="P161" s="12"/>
      <x:c r="Q161" s="12"/>
      <x:c r="R161" s="12"/>
      <x:c r="S161" s="12"/>
      <x:c r="T161" s="12"/>
      <x:c r="U161" s="12"/>
      <x:c r="V161" s="12"/>
      <x:c r="W161" s="12"/>
      <x:c r="X161" s="12"/>
      <x:c r="Y161" s="12"/>
      <x:c r="Z161" s="12"/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2"/>
      <x:c r="P162" s="12"/>
      <x:c r="Q162" s="12"/>
      <x:c r="R162" s="12"/>
      <x:c r="S162" s="12"/>
      <x:c r="T162" s="12"/>
      <x:c r="U162" s="12"/>
      <x:c r="V162" s="12"/>
      <x:c r="W162" s="12"/>
      <x:c r="X162" s="12"/>
      <x:c r="Y162" s="12"/>
      <x:c r="Z162" s="12"/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2"/>
      <x:c r="P163" s="12"/>
      <x:c r="Q163" s="12"/>
      <x:c r="R163" s="12"/>
      <x:c r="S163" s="12"/>
      <x:c r="T163" s="12"/>
      <x:c r="U163" s="12"/>
      <x:c r="V163" s="12"/>
      <x:c r="W163" s="12"/>
      <x:c r="X163" s="12"/>
      <x:c r="Y163" s="12"/>
      <x:c r="Z163" s="12"/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2"/>
      <x:c r="P164" s="12"/>
      <x:c r="Q164" s="12"/>
      <x:c r="R164" s="12"/>
      <x:c r="S164" s="12"/>
      <x:c r="T164" s="12"/>
      <x:c r="U164" s="12"/>
      <x:c r="V164" s="12"/>
      <x:c r="W164" s="12"/>
      <x:c r="X164" s="12"/>
      <x:c r="Y164" s="12"/>
      <x:c r="Z164" s="12"/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2"/>
      <x:c r="P165" s="12"/>
      <x:c r="Q165" s="12"/>
      <x:c r="R165" s="12"/>
      <x:c r="S165" s="12"/>
      <x:c r="T165" s="12"/>
      <x:c r="U165" s="12"/>
      <x:c r="V165" s="12"/>
      <x:c r="W165" s="12"/>
      <x:c r="X165" s="12"/>
      <x:c r="Y165" s="12"/>
      <x:c r="Z165" s="12"/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2"/>
      <x:c r="P166" s="12"/>
      <x:c r="Q166" s="12"/>
      <x:c r="R166" s="12"/>
      <x:c r="S166" s="12"/>
      <x:c r="T166" s="12"/>
      <x:c r="U166" s="12"/>
      <x:c r="V166" s="12"/>
      <x:c r="W166" s="12"/>
      <x:c r="X166" s="12"/>
      <x:c r="Y166" s="12"/>
      <x:c r="Z166" s="12"/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2"/>
      <x:c r="P167" s="12"/>
      <x:c r="Q167" s="12"/>
      <x:c r="R167" s="12"/>
      <x:c r="S167" s="12"/>
      <x:c r="T167" s="12"/>
      <x:c r="U167" s="12"/>
      <x:c r="V167" s="12"/>
      <x:c r="W167" s="12"/>
      <x:c r="X167" s="12"/>
      <x:c r="Y167" s="12"/>
      <x:c r="Z167" s="12"/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2"/>
      <x:c r="P168" s="12"/>
      <x:c r="Q168" s="12"/>
      <x:c r="R168" s="12"/>
      <x:c r="S168" s="12"/>
      <x:c r="T168" s="12"/>
      <x:c r="U168" s="12"/>
      <x:c r="V168" s="12"/>
      <x:c r="W168" s="12"/>
      <x:c r="X168" s="12"/>
      <x:c r="Y168" s="12"/>
      <x:c r="Z168" s="12"/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2"/>
      <x:c r="P169" s="12"/>
      <x:c r="Q169" s="12"/>
      <x:c r="R169" s="12"/>
      <x:c r="S169" s="12"/>
      <x:c r="T169" s="12"/>
      <x:c r="U169" s="12"/>
      <x:c r="V169" s="12"/>
      <x:c r="W169" s="12"/>
      <x:c r="X169" s="12"/>
      <x:c r="Y169" s="12"/>
      <x:c r="Z169" s="12"/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2"/>
      <x:c r="P170" s="12"/>
      <x:c r="Q170" s="12"/>
      <x:c r="R170" s="12"/>
      <x:c r="S170" s="12"/>
      <x:c r="T170" s="12"/>
      <x:c r="U170" s="12"/>
      <x:c r="V170" s="12"/>
      <x:c r="W170" s="12"/>
      <x:c r="X170" s="12"/>
      <x:c r="Y170" s="12"/>
      <x:c r="Z170" s="12"/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2"/>
      <x:c r="P171" s="12"/>
      <x:c r="Q171" s="12"/>
      <x:c r="R171" s="12"/>
      <x:c r="S171" s="12"/>
      <x:c r="T171" s="12"/>
      <x:c r="U171" s="12"/>
      <x:c r="V171" s="12"/>
      <x:c r="W171" s="12"/>
      <x:c r="X171" s="12"/>
      <x:c r="Y171" s="12"/>
      <x:c r="Z171" s="12"/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2"/>
      <x:c r="P172" s="12"/>
      <x:c r="Q172" s="12"/>
      <x:c r="R172" s="12"/>
      <x:c r="S172" s="12"/>
      <x:c r="T172" s="12"/>
      <x:c r="U172" s="12"/>
      <x:c r="V172" s="12"/>
      <x:c r="W172" s="12"/>
      <x:c r="X172" s="12"/>
      <x:c r="Y172" s="12"/>
      <x:c r="Z172" s="12"/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2"/>
      <x:c r="P173" s="12"/>
      <x:c r="Q173" s="12"/>
      <x:c r="R173" s="12"/>
      <x:c r="S173" s="12"/>
      <x:c r="T173" s="12"/>
      <x:c r="U173" s="12"/>
      <x:c r="V173" s="12"/>
      <x:c r="W173" s="12"/>
      <x:c r="X173" s="12"/>
      <x:c r="Y173" s="12"/>
      <x:c r="Z173" s="12"/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2"/>
      <x:c r="P174" s="12"/>
      <x:c r="Q174" s="12"/>
      <x:c r="R174" s="12"/>
      <x:c r="S174" s="12"/>
      <x:c r="T174" s="12"/>
      <x:c r="U174" s="12"/>
      <x:c r="V174" s="12"/>
      <x:c r="W174" s="12"/>
      <x:c r="X174" s="12"/>
      <x:c r="Y174" s="12"/>
      <x:c r="Z174" s="12"/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2"/>
      <x:c r="P175" s="12"/>
      <x:c r="Q175" s="12"/>
      <x:c r="R175" s="12"/>
      <x:c r="S175" s="12"/>
      <x:c r="T175" s="12"/>
      <x:c r="U175" s="12"/>
      <x:c r="V175" s="12"/>
      <x:c r="W175" s="12"/>
      <x:c r="X175" s="12"/>
      <x:c r="Y175" s="12"/>
      <x:c r="Z175" s="12"/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2"/>
      <x:c r="P176" s="12"/>
      <x:c r="Q176" s="12"/>
      <x:c r="R176" s="12"/>
      <x:c r="S176" s="12"/>
      <x:c r="T176" s="12"/>
      <x:c r="U176" s="12"/>
      <x:c r="V176" s="12"/>
      <x:c r="W176" s="12"/>
      <x:c r="X176" s="12"/>
      <x:c r="Y176" s="12"/>
      <x:c r="Z176" s="12"/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2"/>
      <x:c r="P177" s="12"/>
      <x:c r="Q177" s="12"/>
      <x:c r="R177" s="12"/>
      <x:c r="S177" s="12"/>
      <x:c r="T177" s="12"/>
      <x:c r="U177" s="12"/>
      <x:c r="V177" s="12"/>
      <x:c r="W177" s="12"/>
      <x:c r="X177" s="12"/>
      <x:c r="Y177" s="12"/>
      <x:c r="Z177" s="12"/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2"/>
      <x:c r="P178" s="12"/>
      <x:c r="Q178" s="12"/>
      <x:c r="R178" s="12"/>
      <x:c r="S178" s="12"/>
      <x:c r="T178" s="12"/>
      <x:c r="U178" s="12"/>
      <x:c r="V178" s="12"/>
      <x:c r="W178" s="12"/>
      <x:c r="X178" s="12"/>
      <x:c r="Y178" s="12"/>
      <x:c r="Z178" s="12"/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2"/>
      <x:c r="P179" s="12"/>
      <x:c r="Q179" s="12"/>
      <x:c r="R179" s="12"/>
      <x:c r="S179" s="12"/>
      <x:c r="T179" s="12"/>
      <x:c r="U179" s="12"/>
      <x:c r="V179" s="12"/>
      <x:c r="W179" s="12"/>
      <x:c r="X179" s="12"/>
      <x:c r="Y179" s="12"/>
      <x:c r="Z179" s="12"/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2"/>
      <x:c r="P180" s="12"/>
      <x:c r="Q180" s="12"/>
      <x:c r="R180" s="12"/>
      <x:c r="S180" s="12"/>
      <x:c r="T180" s="12"/>
      <x:c r="U180" s="12"/>
      <x:c r="V180" s="12"/>
      <x:c r="W180" s="12"/>
      <x:c r="X180" s="12"/>
      <x:c r="Y180" s="12"/>
      <x:c r="Z180" s="12"/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2"/>
      <x:c r="P181" s="12"/>
      <x:c r="Q181" s="12"/>
      <x:c r="R181" s="12"/>
      <x:c r="S181" s="12"/>
      <x:c r="T181" s="12"/>
      <x:c r="U181" s="12"/>
      <x:c r="V181" s="12"/>
      <x:c r="W181" s="12"/>
      <x:c r="X181" s="12"/>
      <x:c r="Y181" s="12"/>
      <x:c r="Z181" s="12"/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2"/>
      <x:c r="P182" s="12"/>
      <x:c r="Q182" s="12"/>
      <x:c r="R182" s="12"/>
      <x:c r="S182" s="12"/>
      <x:c r="T182" s="12"/>
      <x:c r="U182" s="12"/>
      <x:c r="V182" s="12"/>
      <x:c r="W182" s="12"/>
      <x:c r="X182" s="12"/>
      <x:c r="Y182" s="12"/>
      <x:c r="Z182" s="12"/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2"/>
      <x:c r="P183" s="12"/>
      <x:c r="Q183" s="12"/>
      <x:c r="R183" s="12"/>
      <x:c r="S183" s="12"/>
      <x:c r="T183" s="12"/>
      <x:c r="U183" s="12"/>
      <x:c r="V183" s="12"/>
      <x:c r="W183" s="12"/>
      <x:c r="X183" s="12"/>
      <x:c r="Y183" s="12"/>
      <x:c r="Z183" s="12"/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2"/>
      <x:c r="P184" s="12"/>
      <x:c r="Q184" s="12"/>
      <x:c r="R184" s="12"/>
      <x:c r="S184" s="12"/>
      <x:c r="T184" s="12"/>
      <x:c r="U184" s="12"/>
      <x:c r="V184" s="12"/>
      <x:c r="W184" s="12"/>
      <x:c r="X184" s="12"/>
      <x:c r="Y184" s="12"/>
      <x:c r="Z184" s="12"/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2"/>
      <x:c r="P185" s="12"/>
      <x:c r="Q185" s="12"/>
      <x:c r="R185" s="12"/>
      <x:c r="S185" s="12"/>
      <x:c r="T185" s="12"/>
      <x:c r="U185" s="12"/>
      <x:c r="V185" s="12"/>
      <x:c r="W185" s="12"/>
      <x:c r="X185" s="12"/>
      <x:c r="Y185" s="12"/>
      <x:c r="Z185" s="12"/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2"/>
      <x:c r="P186" s="12"/>
      <x:c r="Q186" s="12"/>
      <x:c r="R186" s="12"/>
      <x:c r="S186" s="12"/>
      <x:c r="T186" s="12"/>
      <x:c r="U186" s="12"/>
      <x:c r="V186" s="12"/>
      <x:c r="W186" s="12"/>
      <x:c r="X186" s="12"/>
      <x:c r="Y186" s="12"/>
      <x:c r="Z186" s="12"/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2"/>
      <x:c r="P187" s="12"/>
      <x:c r="Q187" s="12"/>
      <x:c r="R187" s="12"/>
      <x:c r="S187" s="12"/>
      <x:c r="T187" s="12"/>
      <x:c r="U187" s="12"/>
      <x:c r="V187" s="12"/>
      <x:c r="W187" s="12"/>
      <x:c r="X187" s="12"/>
      <x:c r="Y187" s="12"/>
      <x:c r="Z187" s="12"/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2"/>
      <x:c r="P188" s="12"/>
      <x:c r="Q188" s="12"/>
      <x:c r="R188" s="12"/>
      <x:c r="S188" s="12"/>
      <x:c r="T188" s="12"/>
      <x:c r="U188" s="12"/>
      <x:c r="V188" s="12"/>
      <x:c r="W188" s="12"/>
      <x:c r="X188" s="12"/>
      <x:c r="Y188" s="12"/>
      <x:c r="Z188" s="12"/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2"/>
      <x:c r="P189" s="12"/>
      <x:c r="Q189" s="12"/>
      <x:c r="R189" s="12"/>
      <x:c r="S189" s="12"/>
      <x:c r="T189" s="12"/>
      <x:c r="U189" s="12"/>
      <x:c r="V189" s="12"/>
      <x:c r="W189" s="12"/>
      <x:c r="X189" s="12"/>
      <x:c r="Y189" s="12"/>
      <x:c r="Z189" s="12"/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2"/>
      <x:c r="P190" s="12"/>
      <x:c r="Q190" s="12"/>
      <x:c r="R190" s="12"/>
      <x:c r="S190" s="12"/>
      <x:c r="T190" s="12"/>
      <x:c r="U190" s="12"/>
      <x:c r="V190" s="12"/>
      <x:c r="W190" s="12"/>
      <x:c r="X190" s="12"/>
      <x:c r="Y190" s="12"/>
      <x:c r="Z190" s="12"/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2"/>
      <x:c r="P191" s="12"/>
      <x:c r="Q191" s="12"/>
      <x:c r="R191" s="12"/>
      <x:c r="S191" s="12"/>
      <x:c r="T191" s="12"/>
      <x:c r="U191" s="12"/>
      <x:c r="V191" s="12"/>
      <x:c r="W191" s="12"/>
      <x:c r="X191" s="12"/>
      <x:c r="Y191" s="12"/>
      <x:c r="Z191" s="12"/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2"/>
      <x:c r="P192" s="12"/>
      <x:c r="Q192" s="12"/>
      <x:c r="R192" s="12"/>
      <x:c r="S192" s="12"/>
      <x:c r="T192" s="12"/>
      <x:c r="U192" s="12"/>
      <x:c r="V192" s="12"/>
      <x:c r="W192" s="12"/>
      <x:c r="X192" s="12"/>
      <x:c r="Y192" s="12"/>
      <x:c r="Z192" s="12"/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2"/>
      <x:c r="P193" s="12"/>
      <x:c r="Q193" s="12"/>
      <x:c r="R193" s="12"/>
      <x:c r="S193" s="12"/>
      <x:c r="T193" s="12"/>
      <x:c r="U193" s="12"/>
      <x:c r="V193" s="12"/>
      <x:c r="W193" s="12"/>
      <x:c r="X193" s="12"/>
      <x:c r="Y193" s="12"/>
      <x:c r="Z193" s="12"/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2"/>
      <x:c r="P194" s="12"/>
      <x:c r="Q194" s="12"/>
      <x:c r="R194" s="12"/>
      <x:c r="S194" s="12"/>
      <x:c r="T194" s="12"/>
      <x:c r="U194" s="12"/>
      <x:c r="V194" s="12"/>
      <x:c r="W194" s="12"/>
      <x:c r="X194" s="12"/>
      <x:c r="Y194" s="12"/>
      <x:c r="Z194" s="12"/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2"/>
      <x:c r="P195" s="12"/>
      <x:c r="Q195" s="12"/>
      <x:c r="R195" s="12"/>
      <x:c r="S195" s="12"/>
      <x:c r="T195" s="12"/>
      <x:c r="U195" s="12"/>
      <x:c r="V195" s="12"/>
      <x:c r="W195" s="12"/>
      <x:c r="X195" s="12"/>
      <x:c r="Y195" s="12"/>
      <x:c r="Z195" s="12"/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2"/>
      <x:c r="P196" s="12"/>
      <x:c r="Q196" s="12"/>
      <x:c r="R196" s="12"/>
      <x:c r="S196" s="12"/>
      <x:c r="T196" s="12"/>
      <x:c r="U196" s="12"/>
      <x:c r="V196" s="12"/>
      <x:c r="W196" s="12"/>
      <x:c r="X196" s="12"/>
      <x:c r="Y196" s="12"/>
      <x:c r="Z196" s="12"/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2"/>
      <x:c r="P197" s="12"/>
      <x:c r="Q197" s="12"/>
      <x:c r="R197" s="12"/>
      <x:c r="S197" s="12"/>
      <x:c r="T197" s="12"/>
      <x:c r="U197" s="12"/>
      <x:c r="V197" s="12"/>
      <x:c r="W197" s="12"/>
      <x:c r="X197" s="12"/>
      <x:c r="Y197" s="12"/>
      <x:c r="Z197" s="12"/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2"/>
      <x:c r="P198" s="12"/>
      <x:c r="Q198" s="12"/>
      <x:c r="R198" s="12"/>
      <x:c r="S198" s="12"/>
      <x:c r="T198" s="12"/>
      <x:c r="U198" s="12"/>
      <x:c r="V198" s="12"/>
      <x:c r="W198" s="12"/>
      <x:c r="X198" s="12"/>
      <x:c r="Y198" s="12"/>
      <x:c r="Z198" s="12"/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2"/>
      <x:c r="P199" s="12"/>
      <x:c r="Q199" s="12"/>
      <x:c r="R199" s="12"/>
      <x:c r="S199" s="12"/>
      <x:c r="T199" s="12"/>
      <x:c r="U199" s="12"/>
      <x:c r="V199" s="12"/>
      <x:c r="W199" s="12"/>
      <x:c r="X199" s="12"/>
      <x:c r="Y199" s="12"/>
      <x:c r="Z199" s="12"/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2"/>
      <x:c r="P200" s="12"/>
      <x:c r="Q200" s="12"/>
      <x:c r="R200" s="12"/>
      <x:c r="S200" s="12"/>
      <x:c r="T200" s="12"/>
      <x:c r="U200" s="12"/>
      <x:c r="V200" s="12"/>
      <x:c r="W200" s="12"/>
      <x:c r="X200" s="12"/>
      <x:c r="Y200" s="12"/>
      <x:c r="Z200" s="12"/>
    </x:row>
  </x:sheetData>
  <x:pageMargins left="0.7" right="0.7" top="0.75" bottom="0.75" header="0.3" footer="0.3"/>
</x:worksheet>
</file>